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U:\Swapna\OPERATIONS\PORTFOLIO\Temp\Temp\"/>
    </mc:Choice>
  </mc:AlternateContent>
  <xr:revisionPtr revIDLastSave="0" documentId="13_ncr:1_{5F35528E-A923-49DF-825B-60B2189669A9}" xr6:coauthVersionLast="47" xr6:coauthVersionMax="47" xr10:uidLastSave="{00000000-0000-0000-0000-000000000000}"/>
  <bookViews>
    <workbookView xWindow="-120" yWindow="-120" windowWidth="29040" windowHeight="15840" tabRatio="909" activeTab="14" xr2:uid="{2D664CE8-9B9C-48F0-BA55-C68D04DA7631}"/>
  </bookViews>
  <sheets>
    <sheet name="Index" sheetId="29" r:id="rId1"/>
    <sheet name="CAPEXG" sheetId="1" r:id="rId2"/>
    <sheet name="GLOB" sheetId="30" r:id="rId3"/>
    <sheet name="MIDCAP" sheetId="2" r:id="rId4"/>
    <sheet name="MULTIP" sheetId="3" r:id="rId5"/>
    <sheet name="SLTADV3" sheetId="4" r:id="rId6"/>
    <sheet name="SLTADV4" sheetId="5" r:id="rId7"/>
    <sheet name="SLTAX2" sheetId="6" r:id="rId8"/>
    <sheet name="SLTAX3" sheetId="7" r:id="rId9"/>
    <sheet name="SLTAX4" sheetId="8" r:id="rId10"/>
    <sheet name="SLTAX5" sheetId="9" r:id="rId11"/>
    <sheet name="SLTAX6" sheetId="10" r:id="rId12"/>
    <sheet name="SMILE" sheetId="11" r:id="rId13"/>
    <sheet name="SPAHF" sheetId="12" r:id="rId14"/>
    <sheet name="SPARF" sheetId="13" r:id="rId15"/>
    <sheet name="SPBAF" sheetId="14" r:id="rId16"/>
    <sheet name="SPDYF" sheetId="15" r:id="rId17"/>
    <sheet name="SPESF" sheetId="16" r:id="rId18"/>
    <sheet name="SPFOCUS" sheetId="17" r:id="rId19"/>
    <sheet name="SPMUCF" sheetId="18" r:id="rId20"/>
    <sheet name="SPSN100" sheetId="19" r:id="rId21"/>
    <sheet name="SPTAX" sheetId="20" r:id="rId22"/>
    <sheet name="SRURAL" sheetId="21" r:id="rId23"/>
    <sheet name="SSFUND" sheetId="22" r:id="rId24"/>
    <sheet name="STAX" sheetId="23" r:id="rId25"/>
    <sheet name="SUNBCF" sheetId="24" r:id="rId26"/>
    <sheet name="SUNCYF" sheetId="25" r:id="rId27"/>
    <sheet name="SUNFCF" sheetId="26" r:id="rId28"/>
    <sheet name="SUNFOP" sheetId="27" r:id="rId29"/>
    <sheet name="SUNMAF" sheetId="28" r:id="rId30"/>
    <sheet name="Annexure-A" sheetId="32" r:id="rId31"/>
  </sheets>
  <definedNames>
    <definedName name="_xlnm._FilterDatabase" localSheetId="30" hidden="1">'Annexure-A'!$A$8:$F$129</definedName>
    <definedName name="_xlnm._FilterDatabase" localSheetId="0" hidden="1">Index!$A$1:$C$27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3" i="13" l="1"/>
  <c r="F183" i="13"/>
  <c r="F152" i="13"/>
  <c r="G152" i="13" s="1"/>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46" i="13"/>
  <c r="G101" i="13" s="1"/>
  <c r="F46" i="13"/>
  <c r="F101" i="13" s="1"/>
  <c r="D92" i="30"/>
  <c r="D151" i="11" l="1"/>
  <c r="F67" i="12" l="1"/>
  <c r="F181" i="12"/>
  <c r="G67" i="12"/>
  <c r="F170" i="28" l="1"/>
  <c r="G170" i="28" s="1"/>
  <c r="G114" i="28"/>
  <c r="F114"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F92" i="27"/>
  <c r="D145" i="22"/>
  <c r="D146" i="20"/>
  <c r="G79" i="20"/>
  <c r="F79" i="20"/>
  <c r="G71" i="20"/>
  <c r="F71" i="20"/>
  <c r="D147" i="18"/>
  <c r="G67" i="18"/>
  <c r="F67" i="18"/>
  <c r="G81" i="18"/>
  <c r="F81" i="18"/>
  <c r="G118" i="16"/>
  <c r="F118" i="16"/>
  <c r="F176" i="16"/>
  <c r="G176" i="16" s="1"/>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D135" i="15"/>
  <c r="F50" i="15"/>
  <c r="F16" i="15"/>
  <c r="F180" i="14"/>
  <c r="F91" i="14"/>
  <c r="F92" i="14" s="1"/>
  <c r="F53" i="14"/>
  <c r="F15" i="14"/>
  <c r="I215" i="12"/>
  <c r="F215" i="12"/>
  <c r="F74" i="12"/>
  <c r="D192" i="12" s="1"/>
  <c r="F83" i="12"/>
  <c r="F141" i="11"/>
  <c r="F140" i="11"/>
  <c r="F76" i="14" l="1"/>
  <c r="F118" i="14" s="1"/>
  <c r="F181" i="14" s="1"/>
  <c r="F84" i="12"/>
  <c r="F90" i="12" s="1"/>
  <c r="F182" i="12" s="1"/>
  <c r="G83" i="12" l="1"/>
  <c r="G84" i="12" s="1"/>
  <c r="G90" i="12" s="1"/>
  <c r="G182" i="12" s="1"/>
  <c r="G225" i="12"/>
  <c r="G180" i="14"/>
  <c r="G15" i="14"/>
  <c r="G91" i="14"/>
  <c r="G92" i="14" s="1"/>
  <c r="G101" i="14"/>
  <c r="G95" i="14"/>
  <c r="G116" i="14" s="1"/>
  <c r="G109" i="14"/>
  <c r="G107" i="14"/>
  <c r="G111" i="14"/>
  <c r="G110" i="14"/>
  <c r="G113" i="14"/>
  <c r="G99" i="14"/>
  <c r="G106" i="14"/>
  <c r="G112" i="14"/>
  <c r="G97" i="14"/>
  <c r="G114" i="14"/>
  <c r="G98" i="14"/>
  <c r="G103" i="14"/>
  <c r="G100" i="14"/>
  <c r="G104" i="14"/>
  <c r="G102" i="14"/>
  <c r="G53" i="14"/>
  <c r="G115" i="14"/>
  <c r="G96" i="14"/>
  <c r="G105" i="14"/>
  <c r="G108" i="14"/>
  <c r="G74" i="11"/>
  <c r="F74" i="11"/>
  <c r="G118" i="14" l="1"/>
  <c r="G181" i="14" s="1"/>
  <c r="G76" i="14"/>
  <c r="D135" i="1" l="1"/>
  <c r="G50" i="15" l="1"/>
  <c r="F59" i="15"/>
  <c r="F80" i="15"/>
  <c r="F125" i="15"/>
  <c r="G16" i="15"/>
  <c r="G59" i="15"/>
  <c r="G80" i="15"/>
  <c r="G125" i="15"/>
</calcChain>
</file>

<file path=xl/sharedStrings.xml><?xml version="1.0" encoding="utf-8"?>
<sst xmlns="http://schemas.openxmlformats.org/spreadsheetml/2006/main" count="12520" uniqueCount="1210">
  <si>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</si>
  <si>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</si>
  <si>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</si>
  <si>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</si>
  <si>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</si>
  <si>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</si>
  <si>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</si>
  <si>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</si>
  <si>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</si>
  <si>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</si>
  <si>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</si>
  <si>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INE002A01018</t>
  </si>
  <si>
    <t>Reliance Industries Ltd</t>
  </si>
  <si>
    <t>Petroleum Products</t>
  </si>
  <si>
    <t>INE397D01024</t>
  </si>
  <si>
    <t>Bharti Airtel Ltd</t>
  </si>
  <si>
    <t>Telecom - Services</t>
  </si>
  <si>
    <t>INE018A01030</t>
  </si>
  <si>
    <t>Larsen &amp; Toubro Ltd</t>
  </si>
  <si>
    <t>Construction</t>
  </si>
  <si>
    <t>INE733E01010</t>
  </si>
  <si>
    <t>NTPC LTD</t>
  </si>
  <si>
    <t>Power</t>
  </si>
  <si>
    <t>INE481G01011</t>
  </si>
  <si>
    <t>Ultratech Cement Ltd</t>
  </si>
  <si>
    <t>Cement &amp; Cement Products</t>
  </si>
  <si>
    <t>INE090A01021</t>
  </si>
  <si>
    <t>ICICI Bank Ltd</t>
  </si>
  <si>
    <t>Banks</t>
  </si>
  <si>
    <t>INE752E01010</t>
  </si>
  <si>
    <t>Power Grid Corporation of India Ltd</t>
  </si>
  <si>
    <t>INE263A01024</t>
  </si>
  <si>
    <t>Bharat Electronics Ltd</t>
  </si>
  <si>
    <t>Aerospace &amp; Defense</t>
  </si>
  <si>
    <t>INE029A01011</t>
  </si>
  <si>
    <t>Bharat Petroleum Corporation Ltd</t>
  </si>
  <si>
    <t>INE823G01014</t>
  </si>
  <si>
    <t>JK Cement Ltd</t>
  </si>
  <si>
    <t>INE062A01020</t>
  </si>
  <si>
    <t>State Bank of India</t>
  </si>
  <si>
    <t>INE200A01026</t>
  </si>
  <si>
    <t>GE Vernova T and D India Ltd</t>
  </si>
  <si>
    <t>Electrical Equipment</t>
  </si>
  <si>
    <t>INE245A01021</t>
  </si>
  <si>
    <t>TATA Power Company Ltd</t>
  </si>
  <si>
    <t>INE213A01029</t>
  </si>
  <si>
    <t>Oil &amp; Natural Gas Corporation Ltd</t>
  </si>
  <si>
    <t>Oil</t>
  </si>
  <si>
    <t>INE742F01042</t>
  </si>
  <si>
    <t>Adani Ports and Special Economic Zone Ltd</t>
  </si>
  <si>
    <t>Transport Infrastructure</t>
  </si>
  <si>
    <t>INE121J01017</t>
  </si>
  <si>
    <t>Indus Towers Ltd (Prev Bharti Infratel Ltd)</t>
  </si>
  <si>
    <t>INE371P01015</t>
  </si>
  <si>
    <t>Amber Enterprises India Ltd</t>
  </si>
  <si>
    <t>Consumer Durables</t>
  </si>
  <si>
    <t>INE791I01019</t>
  </si>
  <si>
    <t>Brigade Enterprises Ltd</t>
  </si>
  <si>
    <t>Realty</t>
  </si>
  <si>
    <t>INE646L01027</t>
  </si>
  <si>
    <t>Interglobe Aviation Ltd</t>
  </si>
  <si>
    <t>Transport Services</t>
  </si>
  <si>
    <t>INE343G01021</t>
  </si>
  <si>
    <t>Bharti Hexacom Ltd</t>
  </si>
  <si>
    <t>INE220B01022</t>
  </si>
  <si>
    <t>Kalpataru Projects International Ltd</t>
  </si>
  <si>
    <t>INE040H01021</t>
  </si>
  <si>
    <t>Suzlon Energy Ltd</t>
  </si>
  <si>
    <t>INE419M01027</t>
  </si>
  <si>
    <t>TD Power Systems Ltd</t>
  </si>
  <si>
    <t>INE284A01012</t>
  </si>
  <si>
    <t>ESAB India Ltd</t>
  </si>
  <si>
    <t>Industrial Products</t>
  </si>
  <si>
    <t>INE999A01023</t>
  </si>
  <si>
    <t>KSB LTD</t>
  </si>
  <si>
    <t>INE129A01019</t>
  </si>
  <si>
    <t>GAIL (India) Ltd</t>
  </si>
  <si>
    <t>Gas</t>
  </si>
  <si>
    <t>INE00LO01017</t>
  </si>
  <si>
    <t>Craftsman Automation Ltd</t>
  </si>
  <si>
    <t>Auto Components</t>
  </si>
  <si>
    <t>INE926X01010</t>
  </si>
  <si>
    <t>H.G. Infra Engineering Ltd</t>
  </si>
  <si>
    <t>INE671H01015</t>
  </si>
  <si>
    <t>Sobha Ltd</t>
  </si>
  <si>
    <t>INE811A01020</t>
  </si>
  <si>
    <t>Kirlosakar Pneumatic Company Ltd</t>
  </si>
  <si>
    <t>INE284S01014</t>
  </si>
  <si>
    <t>S.J.S. Enterprises Ltd</t>
  </si>
  <si>
    <t>INE003A01024</t>
  </si>
  <si>
    <t>Siemens Ltd</t>
  </si>
  <si>
    <t>INE205B01031</t>
  </si>
  <si>
    <t>Elecon Engineering Company Ltd</t>
  </si>
  <si>
    <t>INE020B01018</t>
  </si>
  <si>
    <t>REC Ltd</t>
  </si>
  <si>
    <t>Finance</t>
  </si>
  <si>
    <t>INE079A01024</t>
  </si>
  <si>
    <t>Ambuja Cements Ltd</t>
  </si>
  <si>
    <t>INE702C01027</t>
  </si>
  <si>
    <t>APL Apollo Tubes Ltd</t>
  </si>
  <si>
    <t>INE813H01021</t>
  </si>
  <si>
    <t>Torrent Power Ltd</t>
  </si>
  <si>
    <t>INE117A01022</t>
  </si>
  <si>
    <t>ABB India Ltd</t>
  </si>
  <si>
    <t>INE07Y701011</t>
  </si>
  <si>
    <t>Hitachi Energy India Ltd</t>
  </si>
  <si>
    <t>INE298A01020</t>
  </si>
  <si>
    <t>Cummins India Ltd</t>
  </si>
  <si>
    <t>INE513A01022</t>
  </si>
  <si>
    <t>Schaeffler India Ltd</t>
  </si>
  <si>
    <t>INE868B01028</t>
  </si>
  <si>
    <t>NCC Ltd</t>
  </si>
  <si>
    <t>INE237A01028</t>
  </si>
  <si>
    <t>Kotak Mahindra Bank Ltd</t>
  </si>
  <si>
    <t>INE536A01023</t>
  </si>
  <si>
    <t>Grindwell Norton Ltd</t>
  </si>
  <si>
    <t>INE146L01010</t>
  </si>
  <si>
    <t>Kirloskar Oil Engines Ltd</t>
  </si>
  <si>
    <t>INE257A01026</t>
  </si>
  <si>
    <t>Bharat Heavy Electricals Ltd</t>
  </si>
  <si>
    <t>INE148O01028</t>
  </si>
  <si>
    <t>Delhivery Ltd</t>
  </si>
  <si>
    <t>INE152M01016</t>
  </si>
  <si>
    <t>Triveni Turbine Ltd</t>
  </si>
  <si>
    <t>INE465A01025</t>
  </si>
  <si>
    <t>Bharat Forge Ltd</t>
  </si>
  <si>
    <t>INE152A01029</t>
  </si>
  <si>
    <t>Thermax Ltd</t>
  </si>
  <si>
    <t>INE878B01027</t>
  </si>
  <si>
    <t>KEI Industries Ltd</t>
  </si>
  <si>
    <t>INE111A01025</t>
  </si>
  <si>
    <t>Container Corporation of India Ltd</t>
  </si>
  <si>
    <t>INE074A01025</t>
  </si>
  <si>
    <t>Praj Industries Ltd</t>
  </si>
  <si>
    <t>Industrial Manufacturing</t>
  </si>
  <si>
    <t>INE1NPP01017</t>
  </si>
  <si>
    <t>Siemens Energy India Limited</t>
  </si>
  <si>
    <t>INE749A01030</t>
  </si>
  <si>
    <t>Jindal Steel &amp; Power Ltd</t>
  </si>
  <si>
    <t>Ferrous Metals</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</si>
  <si>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</si>
  <si>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</si>
  <si>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</si>
  <si>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</si>
  <si>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</si>
  <si>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</si>
  <si>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</si>
  <si>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</si>
  <si>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</si>
  <si>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</si>
  <si>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</si>
  <si>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</si>
  <si>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</si>
  <si>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</si>
  <si>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</si>
  <si>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</si>
  <si>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</si>
  <si>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</si>
  <si>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</si>
  <si>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</si>
  <si>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</si>
  <si>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</si>
  <si>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</si>
  <si>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</si>
  <si>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</si>
  <si>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</si>
  <si>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</si>
  <si>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</si>
  <si>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</si>
  <si>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</si>
  <si>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</si>
  <si>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</si>
  <si>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</si>
  <si>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</si>
  <si>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c) NAV  per  unit (Rupees per unit)</t>
  </si>
  <si>
    <t>At the end</t>
  </si>
  <si>
    <t>Option</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</si>
  <si>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</si>
  <si>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</si>
  <si>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</si>
  <si>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</si>
  <si>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</si>
  <si>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</si>
  <si>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</si>
  <si>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INE169A01031</t>
  </si>
  <si>
    <t>Coromandel International Ltd</t>
  </si>
  <si>
    <t>Fertilizers &amp; Agrochemicals</t>
  </si>
  <si>
    <t>INE171A01029</t>
  </si>
  <si>
    <t>The Federal Bank Ltd</t>
  </si>
  <si>
    <t>INE303R01014</t>
  </si>
  <si>
    <t>Kalyan Jewellers India Ltd</t>
  </si>
  <si>
    <t>INE326A01037</t>
  </si>
  <si>
    <t>Lupin Ltd</t>
  </si>
  <si>
    <t>Pharmaceuticals &amp; Biotechnology</t>
  </si>
  <si>
    <t>INE061F01013</t>
  </si>
  <si>
    <t>Fortis Health Care Ltd</t>
  </si>
  <si>
    <t>Healthcare Services</t>
  </si>
  <si>
    <t>INE262H01021</t>
  </si>
  <si>
    <t>Persistent Systems Ltd</t>
  </si>
  <si>
    <t>It - Software</t>
  </si>
  <si>
    <t>INE196A01026</t>
  </si>
  <si>
    <t>Marico Ltd</t>
  </si>
  <si>
    <t>Agricultural Food &amp; Other Products</t>
  </si>
  <si>
    <t>INE774D01024</t>
  </si>
  <si>
    <t>Mahindra &amp; Mahindra Financial Services Ltd</t>
  </si>
  <si>
    <t>INE562A01011</t>
  </si>
  <si>
    <t>Indian Bank</t>
  </si>
  <si>
    <t>INE094A01015</t>
  </si>
  <si>
    <t>Hindustan Petroleum Corporation Ltd</t>
  </si>
  <si>
    <t>INE686F01025</t>
  </si>
  <si>
    <t>United Breweries Ltd</t>
  </si>
  <si>
    <t>Beverages</t>
  </si>
  <si>
    <t>INE211B01039</t>
  </si>
  <si>
    <t>The Phoenix Mills Ltd</t>
  </si>
  <si>
    <t>INE438A01022</t>
  </si>
  <si>
    <t>Apollo Tyres Ltd</t>
  </si>
  <si>
    <t>INE540L01014</t>
  </si>
  <si>
    <t>Alkem Laboratories Ltd</t>
  </si>
  <si>
    <t>INE417T01026</t>
  </si>
  <si>
    <t>PB Fintech Ltd</t>
  </si>
  <si>
    <t>Financial Technology (Fintech)</t>
  </si>
  <si>
    <t>INE797F01020</t>
  </si>
  <si>
    <t>Jubilant Foodworks Ltd</t>
  </si>
  <si>
    <t>Leisure Services</t>
  </si>
  <si>
    <t>INE591G01017</t>
  </si>
  <si>
    <t>Coforge Ltd</t>
  </si>
  <si>
    <t>INE118H01025</t>
  </si>
  <si>
    <t>BSE Ltd</t>
  </si>
  <si>
    <t>Capital Markets</t>
  </si>
  <si>
    <t>INE027H01010</t>
  </si>
  <si>
    <t>Max Healthcare Institute Ltd</t>
  </si>
  <si>
    <t>INE692A01016</t>
  </si>
  <si>
    <t>Union Bank of India</t>
  </si>
  <si>
    <t>INE427F01016</t>
  </si>
  <si>
    <t>Chalet Hotels Ltd</t>
  </si>
  <si>
    <t>INE115A01026</t>
  </si>
  <si>
    <t>LIC Housing Finance Ltd</t>
  </si>
  <si>
    <t>INE105A01035</t>
  </si>
  <si>
    <t>TVS Holdings Ltd</t>
  </si>
  <si>
    <t>INE600L01024</t>
  </si>
  <si>
    <t>Dr Lal Path Labs Ltd</t>
  </si>
  <si>
    <t>INE195A01028</t>
  </si>
  <si>
    <t>Supreme Industries Ltd</t>
  </si>
  <si>
    <t>INE949L01017</t>
  </si>
  <si>
    <t>AU Small Finance Bank Ltd</t>
  </si>
  <si>
    <t>INE012A01025</t>
  </si>
  <si>
    <t>ACC Ltd</t>
  </si>
  <si>
    <t>INE455K01017</t>
  </si>
  <si>
    <t>Polycab India Ltd</t>
  </si>
  <si>
    <t>INE494B01023</t>
  </si>
  <si>
    <t>TVS Motor Company Ltd</t>
  </si>
  <si>
    <t>Automobiles</t>
  </si>
  <si>
    <t>INE093I01010</t>
  </si>
  <si>
    <t>Oberoi Realty Ltd</t>
  </si>
  <si>
    <t>INE726G01019</t>
  </si>
  <si>
    <t>ICICI Prudential Life Insurance Company Ltd</t>
  </si>
  <si>
    <t>Insurance</t>
  </si>
  <si>
    <t>INE006I01046</t>
  </si>
  <si>
    <t>Astral Ltd</t>
  </si>
  <si>
    <t>INE872J01023</t>
  </si>
  <si>
    <t>Devyani international limited</t>
  </si>
  <si>
    <t>INE342J01019</t>
  </si>
  <si>
    <t>ZF Commercial Vehicle Control Systems I Ltd</t>
  </si>
  <si>
    <t>INE811K01011</t>
  </si>
  <si>
    <t>Prestige Estates Projects Ltd</t>
  </si>
  <si>
    <t>INE010V01017</t>
  </si>
  <si>
    <t>L&amp;T Technology Services Ltd</t>
  </si>
  <si>
    <t>It - Services</t>
  </si>
  <si>
    <t>INE288B01029</t>
  </si>
  <si>
    <t>Deepak Nitrite Ltd</t>
  </si>
  <si>
    <t>Chemicals &amp; Petrochemicals</t>
  </si>
  <si>
    <t>INE299U01018</t>
  </si>
  <si>
    <t>Crompton Greaves Consumer Electricals Ltd</t>
  </si>
  <si>
    <t>INE596I01012</t>
  </si>
  <si>
    <t>Computer Age Management Services Ltd</t>
  </si>
  <si>
    <t>INE634S01028</t>
  </si>
  <si>
    <t>Mankind Pharma Ltd</t>
  </si>
  <si>
    <t>INE721A01047</t>
  </si>
  <si>
    <t>Shriram Finance Ltd</t>
  </si>
  <si>
    <t>INE180A01020</t>
  </si>
  <si>
    <t>Max Financial Services Ltd</t>
  </si>
  <si>
    <t>INE010B01027</t>
  </si>
  <si>
    <t>Zydus Lifesciences Ltd</t>
  </si>
  <si>
    <t>INE405E01023</t>
  </si>
  <si>
    <t>UNO Minda Ltd</t>
  </si>
  <si>
    <t>INE603J01030</t>
  </si>
  <si>
    <t>PI Industries Ltd</t>
  </si>
  <si>
    <t>INE849A01020</t>
  </si>
  <si>
    <t>Trent Ltd</t>
  </si>
  <si>
    <t>Retailing</t>
  </si>
  <si>
    <t>INE246F01010</t>
  </si>
  <si>
    <t>Gujarat State Petronet Ltd</t>
  </si>
  <si>
    <t>INE073K01018</t>
  </si>
  <si>
    <t>Sona BLW Precision Forgings Ltd</t>
  </si>
  <si>
    <t>INE388Y01029</t>
  </si>
  <si>
    <t>FSN E–Commerce Ventures Ltd(NYKAA)</t>
  </si>
  <si>
    <t>INE974X01010</t>
  </si>
  <si>
    <t>Tube Investments of India Ltd</t>
  </si>
  <si>
    <t>INE226A01021</t>
  </si>
  <si>
    <t>Voltas Ltd</t>
  </si>
  <si>
    <t>INE0LXG01040</t>
  </si>
  <si>
    <t>Ola Electric Mobility Ltd</t>
  </si>
  <si>
    <t>INE053A01029</t>
  </si>
  <si>
    <t>The Indian Hotels Company Ltd</t>
  </si>
  <si>
    <t>INE935N01020</t>
  </si>
  <si>
    <t>Dixon Technologies (India) Ltd</t>
  </si>
  <si>
    <t>INE356A01018</t>
  </si>
  <si>
    <t>MphasiS Ltd</t>
  </si>
  <si>
    <t>INE548C01032</t>
  </si>
  <si>
    <t>Emami Ltd</t>
  </si>
  <si>
    <t>Personal Products</t>
  </si>
  <si>
    <t>INE217B01036</t>
  </si>
  <si>
    <t>Kajaria Ceramics Ltd</t>
  </si>
  <si>
    <t>INE844O01030</t>
  </si>
  <si>
    <t>Gujarat Gas Co Ltd</t>
  </si>
  <si>
    <t>INF173K01GU0</t>
  </si>
  <si>
    <t>Sundaram Liquid Fund - Direct Growth</t>
  </si>
  <si>
    <t>Sundaram Large and Mid Cap Fund</t>
  </si>
  <si>
    <t>INE040A01034</t>
  </si>
  <si>
    <t>HDFC Bank Ltd</t>
  </si>
  <si>
    <t>INE009A01021</t>
  </si>
  <si>
    <t>Infosys Ltd</t>
  </si>
  <si>
    <t>INE238A01034</t>
  </si>
  <si>
    <t>Axis Bank Ltd</t>
  </si>
  <si>
    <t>INE044A01036</t>
  </si>
  <si>
    <t>Sun Pharmaceutical Industries Ltd</t>
  </si>
  <si>
    <t>INE028A01039</t>
  </si>
  <si>
    <t>Bank of Baroda</t>
  </si>
  <si>
    <t>INE296A01024</t>
  </si>
  <si>
    <t>Bajaj Finance Ltd</t>
  </si>
  <si>
    <t>INE467B01029</t>
  </si>
  <si>
    <t>Tata Consultancy Services Ltd</t>
  </si>
  <si>
    <t>INE745G01035</t>
  </si>
  <si>
    <t>Multi Commodity Exchange of India Ltd</t>
  </si>
  <si>
    <t>INE663F01024</t>
  </si>
  <si>
    <t>Info Edge (India) Ltd</t>
  </si>
  <si>
    <t>INE047A01021</t>
  </si>
  <si>
    <t>Grasim Industries Ltd</t>
  </si>
  <si>
    <t>INE066F01020</t>
  </si>
  <si>
    <t>Hindustan Aeronautics Ltd</t>
  </si>
  <si>
    <t>INE00WC01027</t>
  </si>
  <si>
    <t>Affle (India) Ltd</t>
  </si>
  <si>
    <t>INE154A01025</t>
  </si>
  <si>
    <t>ITC Ltd</t>
  </si>
  <si>
    <t>Diversified Fmcg</t>
  </si>
  <si>
    <t>INE200M01039</t>
  </si>
  <si>
    <t>Varun Beverages Ltd</t>
  </si>
  <si>
    <t>INE121A01024</t>
  </si>
  <si>
    <t>Cholamandalam Investment and Finance Company Ltd</t>
  </si>
  <si>
    <t>INE758T01015</t>
  </si>
  <si>
    <t>Zomato Ltd</t>
  </si>
  <si>
    <t>INE317I01021</t>
  </si>
  <si>
    <t>Metro Brands Ltd</t>
  </si>
  <si>
    <t>INE155A01022</t>
  </si>
  <si>
    <t>Tata Motors Ltd</t>
  </si>
  <si>
    <t>INE880J01026</t>
  </si>
  <si>
    <t>JSW Infrastructure Ltd</t>
  </si>
  <si>
    <t>INE280A01028</t>
  </si>
  <si>
    <t>Titan Company Ltd</t>
  </si>
  <si>
    <t>Sundaram Long Term Tax Advantage Fund Series III</t>
  </si>
  <si>
    <t>INE914M01019</t>
  </si>
  <si>
    <t>Aster DM Healthcare Ltd</t>
  </si>
  <si>
    <t>INE806T01020</t>
  </si>
  <si>
    <t>Sapphire Foods India Ltd</t>
  </si>
  <si>
    <t>INE429E01023</t>
  </si>
  <si>
    <t>Safari Industries (India) Ltd</t>
  </si>
  <si>
    <t>INE679A01013</t>
  </si>
  <si>
    <t>CSB Bank Ltd</t>
  </si>
  <si>
    <t>INE048G01026</t>
  </si>
  <si>
    <t>Navin Fluorine International Ltd</t>
  </si>
  <si>
    <t>INE551W01018</t>
  </si>
  <si>
    <t>Ujjivan Small Finance Bank Ltd</t>
  </si>
  <si>
    <t>INE08ZM01014</t>
  </si>
  <si>
    <t>Green Panel Industries Ltd</t>
  </si>
  <si>
    <t>INE063P01018</t>
  </si>
  <si>
    <t>Equitas Small Finance Bank Limited</t>
  </si>
  <si>
    <t>INE199A01012</t>
  </si>
  <si>
    <t>Procter &amp; Gamble Health Ltd</t>
  </si>
  <si>
    <t>INE572A01036</t>
  </si>
  <si>
    <t>JB Chemicals &amp; Pharmaceuticals Ltd</t>
  </si>
  <si>
    <t>INE732I01013</t>
  </si>
  <si>
    <t>Angel One Ltd</t>
  </si>
  <si>
    <t>INE285J01028</t>
  </si>
  <si>
    <t>SIS Ltd</t>
  </si>
  <si>
    <t>Other Consumer Services</t>
  </si>
  <si>
    <t>INE149A01033</t>
  </si>
  <si>
    <t>Cholamandalam Financial Holdings Ltd</t>
  </si>
  <si>
    <t>INE477A01020</t>
  </si>
  <si>
    <t>Can Fin Homes Ltd</t>
  </si>
  <si>
    <t>INE191H01014</t>
  </si>
  <si>
    <t>PVR INOX Ltd</t>
  </si>
  <si>
    <t>Entertainment</t>
  </si>
  <si>
    <t>INE0CLI01024</t>
  </si>
  <si>
    <t>Rate Gain Travel Technologies Ltd</t>
  </si>
  <si>
    <t>INE947Q01028</t>
  </si>
  <si>
    <t>Laurus Labs Ltd</t>
  </si>
  <si>
    <t>INE743M01012</t>
  </si>
  <si>
    <t>RHI Magnesita India Ltd</t>
  </si>
  <si>
    <t>INE274F01020</t>
  </si>
  <si>
    <t>Westlife Foodworld Ltd</t>
  </si>
  <si>
    <t>INE741K01010</t>
  </si>
  <si>
    <t>Creditaccess Grameen Ltd</t>
  </si>
  <si>
    <t>INE836A01035</t>
  </si>
  <si>
    <t>Birlasoft Ltd</t>
  </si>
  <si>
    <t>INE688A01022</t>
  </si>
  <si>
    <t>Transport Corporation of India Ltd</t>
  </si>
  <si>
    <t>INE081A01020</t>
  </si>
  <si>
    <t>Tata Steel Ltd</t>
  </si>
  <si>
    <t>INE295F01017</t>
  </si>
  <si>
    <t>Butterfly Gandhimathi Appliances Ltd</t>
  </si>
  <si>
    <t>INE411H01032</t>
  </si>
  <si>
    <t>R Systems International Ltd</t>
  </si>
  <si>
    <t>INE348B01021</t>
  </si>
  <si>
    <t>Century Plyboards (India) Ltd</t>
  </si>
  <si>
    <t>INE120A01034</t>
  </si>
  <si>
    <t>Carborundum Universal Ltd</t>
  </si>
  <si>
    <t>INE227C01017</t>
  </si>
  <si>
    <t>MM Forgings Ltd</t>
  </si>
  <si>
    <t>Sundaram Long Term Tax Advantage Fund Series IV</t>
  </si>
  <si>
    <t>Sundaram Long Term Tax Advantage Fund Series-II</t>
  </si>
  <si>
    <t>INE860A01027</t>
  </si>
  <si>
    <t>HCL Technologies Ltd</t>
  </si>
  <si>
    <t>INE123W01016</t>
  </si>
  <si>
    <t>SBI Life Insurance Company Ltd</t>
  </si>
  <si>
    <t>INE192A01025</t>
  </si>
  <si>
    <t>TATA Consumer Products Ltd</t>
  </si>
  <si>
    <t>INE059A01026</t>
  </si>
  <si>
    <t>Cipla Ltd</t>
  </si>
  <si>
    <t>INE038A01020</t>
  </si>
  <si>
    <t>Hindalco Industries Ltd</t>
  </si>
  <si>
    <t>Non - Ferrous Metals</t>
  </si>
  <si>
    <t>INE340A01012</t>
  </si>
  <si>
    <t>Birla Corporation Ltd</t>
  </si>
  <si>
    <t>INE030A01027</t>
  </si>
  <si>
    <t>Hindustan UniLever Ltd</t>
  </si>
  <si>
    <t>INE095A01012</t>
  </si>
  <si>
    <t>IndusInd Bank Ltd</t>
  </si>
  <si>
    <t>INE075A01022</t>
  </si>
  <si>
    <t>Wipro Ltd</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</si>
  <si>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</si>
  <si>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</si>
  <si>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</si>
  <si>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</si>
  <si>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</si>
  <si>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</si>
  <si>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</si>
  <si>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INE572E01012</t>
  </si>
  <si>
    <t>PNB Housing Finance Ltd</t>
  </si>
  <si>
    <t>INE119A01028</t>
  </si>
  <si>
    <t>Balrampur Chini Mills Ltd</t>
  </si>
  <si>
    <t>INE126A01031</t>
  </si>
  <si>
    <t>EID Parry India Ltd</t>
  </si>
  <si>
    <t>Food Products</t>
  </si>
  <si>
    <t>INE0UOS01011</t>
  </si>
  <si>
    <t>Sanofi Consumer Healthcare India Ltd</t>
  </si>
  <si>
    <t>INE864I01014</t>
  </si>
  <si>
    <t>MTAR Technologies Ltd</t>
  </si>
  <si>
    <t>INE503A01015</t>
  </si>
  <si>
    <t>DCB Bank Ltd</t>
  </si>
  <si>
    <t>INE794A01010</t>
  </si>
  <si>
    <t>Neuland Laboratories Ltd</t>
  </si>
  <si>
    <t>INE482A01020</t>
  </si>
  <si>
    <t>Ceat Ltd</t>
  </si>
  <si>
    <t>INE570A01022</t>
  </si>
  <si>
    <t>Ion Exchange (India) Ltd</t>
  </si>
  <si>
    <t>Other Utilities</t>
  </si>
  <si>
    <t>INE177F01017</t>
  </si>
  <si>
    <t>Kovai Medical Center &amp; Hospital Ltd</t>
  </si>
  <si>
    <t>INE011K01018</t>
  </si>
  <si>
    <t>Tega Industries Ltd</t>
  </si>
  <si>
    <t>INE142Z01019</t>
  </si>
  <si>
    <t>Orient Electric Ltd</t>
  </si>
  <si>
    <t>INE136B01020</t>
  </si>
  <si>
    <t>Cyient Ltd</t>
  </si>
  <si>
    <t>INE00F201020</t>
  </si>
  <si>
    <t>Prudent Corporate Advisory Services Ltd</t>
  </si>
  <si>
    <t>INE342G01023</t>
  </si>
  <si>
    <t>NIIT Learning Systems Ltd</t>
  </si>
  <si>
    <t>INE640A01023</t>
  </si>
  <si>
    <t>SKF India Ltd</t>
  </si>
  <si>
    <t>INE136S01016</t>
  </si>
  <si>
    <t>Neogen Chemicals Ltd</t>
  </si>
  <si>
    <t>INE02YR01019</t>
  </si>
  <si>
    <t>Electronics Mart India Ltd</t>
  </si>
  <si>
    <t>INE602W01027</t>
  </si>
  <si>
    <t>Senco Gold Ltd</t>
  </si>
  <si>
    <t>INE930H01031</t>
  </si>
  <si>
    <t>K.P.R. Mill Ltd</t>
  </si>
  <si>
    <t>Textiles &amp; Apparels</t>
  </si>
  <si>
    <t>INE094J01016</t>
  </si>
  <si>
    <t>UTI Asset Management Co Ltd</t>
  </si>
  <si>
    <t>INE456Z01021</t>
  </si>
  <si>
    <t>Medi Assist Healthcare Services Ltd</t>
  </si>
  <si>
    <t>INE134E01011</t>
  </si>
  <si>
    <t>Power Finance Corporation Ltd</t>
  </si>
  <si>
    <t>Stock Future</t>
  </si>
  <si>
    <t>IN002024Z057</t>
  </si>
  <si>
    <t>364 Days - T Bill - 02/05/2025</t>
  </si>
  <si>
    <t>Sovereign</t>
  </si>
  <si>
    <t>INF903JA1FR6</t>
  </si>
  <si>
    <t>Sundaram Money Market Fund-Direct Plan - Growth</t>
  </si>
  <si>
    <t>Margin Money For Derivatives</t>
  </si>
  <si>
    <t>Sundaram Aggressive Hybrid Fund</t>
  </si>
  <si>
    <t>INE101A01026</t>
  </si>
  <si>
    <t>Mahindra &amp; Mahindra Ltd</t>
  </si>
  <si>
    <t>INE854D01024</t>
  </si>
  <si>
    <t>United Spirits Ltd</t>
  </si>
  <si>
    <t>INE585B01010</t>
  </si>
  <si>
    <t>Maruti Suzuki India Ltd</t>
  </si>
  <si>
    <t>INE481N01025</t>
  </si>
  <si>
    <t>Home First Finance Company Ltd</t>
  </si>
  <si>
    <t>INE917I01010</t>
  </si>
  <si>
    <t>Bajaj Auto Ltd</t>
  </si>
  <si>
    <t>INE669C01036</t>
  </si>
  <si>
    <t>Tech Mahindra Ltd</t>
  </si>
  <si>
    <t>INE885A01032</t>
  </si>
  <si>
    <t>Amara Raja Energy &amp; Mobility Ltd</t>
  </si>
  <si>
    <t>INE183A01024</t>
  </si>
  <si>
    <t>Finolex Industries Ltd</t>
  </si>
  <si>
    <t>INE522F01014</t>
  </si>
  <si>
    <t>Coal India Ltd</t>
  </si>
  <si>
    <t>Consumable Fuels</t>
  </si>
  <si>
    <t>INE852S01026</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</si>
  <si>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</si>
  <si>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</si>
  <si>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</si>
  <si>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</si>
  <si>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</si>
  <si>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</si>
  <si>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</si>
  <si>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</si>
  <si>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</si>
  <si>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</si>
  <si>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</si>
  <si>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</si>
  <si>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</si>
  <si>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</si>
  <si>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</si>
  <si>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</si>
  <si>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</si>
  <si>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INE134E08MX3</t>
  </si>
  <si>
    <t>Power Finance Corporation Ltd - 7.6% - 13/04/2029**</t>
  </si>
  <si>
    <t>INE040A08955</t>
  </si>
  <si>
    <t>HDFC Bank Ltd - 7.7% - 16/05/2028</t>
  </si>
  <si>
    <t>INE556F08KM1</t>
  </si>
  <si>
    <t>Small Industries Development Bank of India - 7.79% - 14/05/2027**</t>
  </si>
  <si>
    <t>INE261F08DV4</t>
  </si>
  <si>
    <t>National Bank for Agriculture &amp; Rural Development - 7.62% - 31/01/2028**</t>
  </si>
  <si>
    <t>INE721A07RH9</t>
  </si>
  <si>
    <t>Shriram Finance Ltd - 8.75% - 15/06/2026**</t>
  </si>
  <si>
    <t>CRISIL AA+</t>
  </si>
  <si>
    <t>INE556F08KH1</t>
  </si>
  <si>
    <t>Small Industries Development Bank of India - 7.43% - 31/08/2026**</t>
  </si>
  <si>
    <t>INE0KUG08035</t>
  </si>
  <si>
    <t>National Bank for Financing Infrastructure and Development - 7.43% - 04/07/2034</t>
  </si>
  <si>
    <t>INE296A07SU3</t>
  </si>
  <si>
    <t>Bajaj Finance Ltd - 7.87% - 08/02/2034**</t>
  </si>
  <si>
    <t>INE020B08FF1</t>
  </si>
  <si>
    <t>REC LTD - 7.56% - 31/08/2027**</t>
  </si>
  <si>
    <t>INE053F08338</t>
  </si>
  <si>
    <t>Indian Railway Finance Corporation Ltd - 7.68% - 24/11/2026**</t>
  </si>
  <si>
    <t>INE053F08296</t>
  </si>
  <si>
    <t>Indian Railway Finance Corporation Ltd - 7.74% - 15/04/2038**</t>
  </si>
  <si>
    <t>INE040A08666</t>
  </si>
  <si>
    <t>HDFC Bank Ltd (Prev HDFC Ltd) - 7.8% - 03/05/2033**</t>
  </si>
  <si>
    <t>INE752E08734</t>
  </si>
  <si>
    <t>Power Grid Corporation of India Ltd - 7.35% - 12/03/2034**</t>
  </si>
  <si>
    <t>INE134E08MJ2</t>
  </si>
  <si>
    <t>Power Finance Corporation Ltd - 7.77% - 15/04/2028**</t>
  </si>
  <si>
    <t>INE261F08EM1</t>
  </si>
  <si>
    <t>National Bank for Agriculture &amp; Rural Development - 7.53% - 24/03/2028</t>
  </si>
  <si>
    <t>INE134E08MC7</t>
  </si>
  <si>
    <t>Power Finance Corporation Ltd - 7.77% - 15/07/2026**</t>
  </si>
  <si>
    <t>INE041007100</t>
  </si>
  <si>
    <t>Embassy Office Parks REIT - 7.77% - 05/06/2025**</t>
  </si>
  <si>
    <t>INE115A07PI6</t>
  </si>
  <si>
    <t>LIC Housing Finance Ltd - 6.17% - 03/09/2026**</t>
  </si>
  <si>
    <t>INE556F08KP4</t>
  </si>
  <si>
    <t>Small Industries Development Bank of India - 7.68% - 10/08/2027</t>
  </si>
  <si>
    <t>INE572E07183</t>
  </si>
  <si>
    <t>PNB Housing Finance Ltd - 8.15% - 29/07/2027**</t>
  </si>
  <si>
    <t>IND AA+</t>
  </si>
  <si>
    <t>INE477A07415</t>
  </si>
  <si>
    <t>Can Fin Homes Ltd - 8.09% - 04/01/2027**</t>
  </si>
  <si>
    <t>INE020B08EI8</t>
  </si>
  <si>
    <t>REC LTD - 7.51% - 31/07/2026**</t>
  </si>
  <si>
    <t>INE020B08EL2</t>
  </si>
  <si>
    <t>REC LTD - 7.44% - 30/04/2026**</t>
  </si>
  <si>
    <t>INE0KUG08084</t>
  </si>
  <si>
    <t>National Bank for Financing Infrastructure and Development - 7.04% - 07/04/2035**</t>
  </si>
  <si>
    <t>INE557F08FR8</t>
  </si>
  <si>
    <t>National Housing Bank - 7.22% - 23/07/2026</t>
  </si>
  <si>
    <t>INE756I07EN4</t>
  </si>
  <si>
    <t>HDB Financial Services Ltd - 7.84% - 14/07/2026</t>
  </si>
  <si>
    <t>IN0020240019</t>
  </si>
  <si>
    <t>7.10% Central Government Securities 08/04/2034</t>
  </si>
  <si>
    <t>IN0020240027</t>
  </si>
  <si>
    <t>IN0020230077</t>
  </si>
  <si>
    <t>7.18%  Government Securities - 24/07/2037</t>
  </si>
  <si>
    <t>IN0020240035</t>
  </si>
  <si>
    <t>7.34% Central Government Securities 22/04/2064</t>
  </si>
  <si>
    <t>IN0020230051</t>
  </si>
  <si>
    <t>7.30% Government Securities - 19/06/2053</t>
  </si>
  <si>
    <t>IN0020220011</t>
  </si>
  <si>
    <t>IN0020240076</t>
  </si>
  <si>
    <t>7.02% Central Government Securities 18/06/2031</t>
  </si>
  <si>
    <t>IN0020210160</t>
  </si>
  <si>
    <t>IN3120230484</t>
  </si>
  <si>
    <t>7.44% Tamil Nadu State Government Securities -20/03/2034</t>
  </si>
  <si>
    <t>INE238AD6AJ8</t>
  </si>
  <si>
    <t>Axis Bank Ltd - 02/05/2025</t>
  </si>
  <si>
    <t>CRISIL A1+</t>
  </si>
  <si>
    <t>INE238AD6AM2</t>
  </si>
  <si>
    <t>Axis Bank Ltd - 04/02/2026**</t>
  </si>
  <si>
    <t>Individual &amp; HUF</t>
  </si>
  <si>
    <t>Others</t>
  </si>
  <si>
    <t>Sundaram Arbitrage Fund</t>
  </si>
  <si>
    <t>INE423A01024</t>
  </si>
  <si>
    <t>Adani Enterprises</t>
  </si>
  <si>
    <t>Metals &amp; Minerals Trading</t>
  </si>
  <si>
    <t>INE271C01023</t>
  </si>
  <si>
    <t>DLF Ltd</t>
  </si>
  <si>
    <t>INE548A01028</t>
  </si>
  <si>
    <t>HFCL Limited</t>
  </si>
  <si>
    <t>INE160A01022</t>
  </si>
  <si>
    <t>Punjab National Bank</t>
  </si>
  <si>
    <t>INE674K01013</t>
  </si>
  <si>
    <t>Aditya Birla Capital Ltd</t>
  </si>
  <si>
    <t>INE476A01022</t>
  </si>
  <si>
    <t>Canara Bank</t>
  </si>
  <si>
    <t>INE406A01037</t>
  </si>
  <si>
    <t>Aurobindo Pharma Ltd</t>
  </si>
  <si>
    <t>INE647O01011</t>
  </si>
  <si>
    <t>Aditya Birla Fashion and Retail Ltd</t>
  </si>
  <si>
    <t>INE918I01026</t>
  </si>
  <si>
    <t>Bajaj Finserv Ltd</t>
  </si>
  <si>
    <t>INE242A01010</t>
  </si>
  <si>
    <t>Indian Oil Corporation Ltd</t>
  </si>
  <si>
    <t>INE769A01020</t>
  </si>
  <si>
    <t>Aarti Industries Ltd</t>
  </si>
  <si>
    <t>IN0020220037</t>
  </si>
  <si>
    <t>7.38% Central Government Securities 20/06/2027</t>
  </si>
  <si>
    <t>IN002024Z347</t>
  </si>
  <si>
    <t>IN002024Z248</t>
  </si>
  <si>
    <t>IN002024Z412</t>
  </si>
  <si>
    <t>Sundaram Balanced Advantage Fund</t>
  </si>
  <si>
    <t>INE002S01010</t>
  </si>
  <si>
    <t>Mahanagar Gas Ltd</t>
  </si>
  <si>
    <t>INE020B08FD6</t>
  </si>
  <si>
    <t>REC LTD - 7.58% - 31/05/2029**</t>
  </si>
  <si>
    <t>INE115A07QD5</t>
  </si>
  <si>
    <t>LIC Housing Finance Ltd - 7.82% - 28/11/2025**</t>
  </si>
  <si>
    <t>IN0020230135</t>
  </si>
  <si>
    <t>IN0020230036</t>
  </si>
  <si>
    <t>7.17% Government Securities - 17/04/20230</t>
  </si>
  <si>
    <t>-</t>
  </si>
  <si>
    <t>INE848E01016</t>
  </si>
  <si>
    <t>NHPC Ltd</t>
  </si>
  <si>
    <t>INE216A01030</t>
  </si>
  <si>
    <t>Britannia Industries Ltd</t>
  </si>
  <si>
    <t>INE486A01021</t>
  </si>
  <si>
    <t>CESC Ltd</t>
  </si>
  <si>
    <t>INE058A01010</t>
  </si>
  <si>
    <t>Sanofi India Ltd</t>
  </si>
  <si>
    <t>INE472A01039</t>
  </si>
  <si>
    <t>Blue Star Ltd</t>
  </si>
  <si>
    <t>INE021A01026</t>
  </si>
  <si>
    <t>Asian Paints Ltd</t>
  </si>
  <si>
    <t>INE066A01021</t>
  </si>
  <si>
    <t>Eicher Motors Ltd</t>
  </si>
  <si>
    <t>INE462A01022</t>
  </si>
  <si>
    <t>Bayer Cropscience Ltd</t>
  </si>
  <si>
    <t>IDIA00069477</t>
  </si>
  <si>
    <t>INE02CF01010</t>
  </si>
  <si>
    <t>IDIA00069480</t>
  </si>
  <si>
    <t>INE759J01022</t>
  </si>
  <si>
    <t>Sundaram Equity Savings Fund</t>
  </si>
  <si>
    <t>INE782A01015</t>
  </si>
  <si>
    <t>Johnson Controls-Hitachi AirConditioning India Ltd</t>
  </si>
  <si>
    <t>INE019A01038</t>
  </si>
  <si>
    <t>JSW Steel Ltd</t>
  </si>
  <si>
    <t>INE451A01017</t>
  </si>
  <si>
    <t>Force Motors Ltd</t>
  </si>
  <si>
    <t>INE437A01024</t>
  </si>
  <si>
    <t>Apollo Hospitals Enterprise Ltd</t>
  </si>
  <si>
    <t>INE725G01011</t>
  </si>
  <si>
    <t>ICRA Ltd</t>
  </si>
  <si>
    <t>INE795G01014</t>
  </si>
  <si>
    <t>HDFC Life Insurance Company Ltd</t>
  </si>
  <si>
    <t>INE089A01031</t>
  </si>
  <si>
    <t>Dr. Reddys Laboratories Ltd</t>
  </si>
  <si>
    <t>INE00R701025</t>
  </si>
  <si>
    <t>Dalmia Cement (Bharat) Ltd.</t>
  </si>
  <si>
    <t>INE115A07PR7</t>
  </si>
  <si>
    <t>LIC Housing Finance Ltd - 6.65% - 15/02/2027**</t>
  </si>
  <si>
    <t>INE134E08IE1</t>
  </si>
  <si>
    <t>Power Finance Corporation Ltd - 8.03% - 02/05/2026</t>
  </si>
  <si>
    <t>INE261F08EA6</t>
  </si>
  <si>
    <t>National Bank for Agriculture &amp; Rural Development - 7.5% - 31/08/2026</t>
  </si>
  <si>
    <t>INE134E08IO0</t>
  </si>
  <si>
    <t>Power Finance Corporation Ltd - 7.23% - 05/01/2027**</t>
  </si>
  <si>
    <t>IN0020230101</t>
  </si>
  <si>
    <t>7.37% Government Securities-23/10/2028</t>
  </si>
  <si>
    <t>IN0020240050</t>
  </si>
  <si>
    <t>7.04% Central Government Securities 03/06/2029</t>
  </si>
  <si>
    <t>INE476A16ZO0</t>
  </si>
  <si>
    <t>Canara Bank - 04/12/2025</t>
  </si>
  <si>
    <t>INE514E16CI1</t>
  </si>
  <si>
    <t>Export Import Bank of India - 30/12/2025</t>
  </si>
  <si>
    <t>IN002024Z362</t>
  </si>
  <si>
    <t>364 Days - T Bill - 18/12/2025</t>
  </si>
  <si>
    <t>Sundaram Focused  Fund</t>
  </si>
  <si>
    <t>INE765G01017</t>
  </si>
  <si>
    <t>ICICI Lombard General Insurance Company Ltd</t>
  </si>
  <si>
    <t>INE192R01011</t>
  </si>
  <si>
    <t>Avenue Supermarts Ltd</t>
  </si>
  <si>
    <t>INE330T01021</t>
  </si>
  <si>
    <t>Happy Forgings Ltd</t>
  </si>
  <si>
    <t>Sundaram Multi Cap Fund</t>
  </si>
  <si>
    <t>INE668F01031</t>
  </si>
  <si>
    <t>Jyothy Laboratories Ltd</t>
  </si>
  <si>
    <t>Household Products</t>
  </si>
  <si>
    <t>INE112L01020</t>
  </si>
  <si>
    <t>Metropolis Healthcare Ltd</t>
  </si>
  <si>
    <t>INE147E01013</t>
  </si>
  <si>
    <t>INE604A01011</t>
  </si>
  <si>
    <t>INE431E01011</t>
  </si>
  <si>
    <t>Healthcare Equipment &amp; Supplies</t>
  </si>
  <si>
    <t>INE406B01019</t>
  </si>
  <si>
    <t>IDIA00069356</t>
  </si>
  <si>
    <t>INE348C01011</t>
  </si>
  <si>
    <t>Paper, Forest &amp; Jute Products</t>
  </si>
  <si>
    <t>IDIA00069359</t>
  </si>
  <si>
    <t>Sundaram Nifty 100 Equal Weight Fund</t>
  </si>
  <si>
    <t>INE758E01017</t>
  </si>
  <si>
    <t>Jio Financial Services Ltd</t>
  </si>
  <si>
    <t>INE670K01029</t>
  </si>
  <si>
    <t>Macrotech Developers Ltd</t>
  </si>
  <si>
    <t>INE102D01028</t>
  </si>
  <si>
    <t>Godrej Consumer Products Ltd</t>
  </si>
  <si>
    <t>INE931S01010</t>
  </si>
  <si>
    <t>Adani Energy Solutions Ltd</t>
  </si>
  <si>
    <t>INE318A01026</t>
  </si>
  <si>
    <t>Pidilite Industries Ltd</t>
  </si>
  <si>
    <t>INE176B01034</t>
  </si>
  <si>
    <t>Havells India Ltd</t>
  </si>
  <si>
    <t>INE323A01026</t>
  </si>
  <si>
    <t>Bosch Ltd</t>
  </si>
  <si>
    <t>INE361B01024</t>
  </si>
  <si>
    <t>Divis Laboratories Ltd</t>
  </si>
  <si>
    <t>INE158A01026</t>
  </si>
  <si>
    <t>Hero MotoCorp Ltd</t>
  </si>
  <si>
    <t>INE814H01011</t>
  </si>
  <si>
    <t>Adani Power Ltd</t>
  </si>
  <si>
    <t>INE239A01024</t>
  </si>
  <si>
    <t>Nestle India Ltd</t>
  </si>
  <si>
    <t>INE377Y01014</t>
  </si>
  <si>
    <t>BAJAJ HOUSING FINANCE LTD</t>
  </si>
  <si>
    <t>INE685A01028</t>
  </si>
  <si>
    <t>Torrent Pharmaceuticals Ltd</t>
  </si>
  <si>
    <t>INE214T01019</t>
  </si>
  <si>
    <t>LTIMindtree Ltd</t>
  </si>
  <si>
    <t>INE775A01035</t>
  </si>
  <si>
    <t>Samvardhana Motherson International Ltd</t>
  </si>
  <si>
    <t>INE0V6F01027</t>
  </si>
  <si>
    <t>Hyundai Motor India Ltd</t>
  </si>
  <si>
    <t>INE0J1Y01017</t>
  </si>
  <si>
    <t>LIC of India Ltd</t>
  </si>
  <si>
    <t>INE067A01029</t>
  </si>
  <si>
    <t>CG Power and Industrial Solutions Ltd</t>
  </si>
  <si>
    <t>INE070A01015</t>
  </si>
  <si>
    <t>Shree Cement Ltd</t>
  </si>
  <si>
    <t>INE364U01010</t>
  </si>
  <si>
    <t>Adani Green Energy Ltd</t>
  </si>
  <si>
    <t>INE016A01026</t>
  </si>
  <si>
    <t>Dabur India Ltd</t>
  </si>
  <si>
    <t>INE118A01012</t>
  </si>
  <si>
    <t>Bajaj Holdings &amp; Investment Ltd</t>
  </si>
  <si>
    <t>INE053F01010</t>
  </si>
  <si>
    <t>Indian Railway Finance Corporation Ltd</t>
  </si>
  <si>
    <t>INE00H001014</t>
  </si>
  <si>
    <t>Swiggy Ltd</t>
  </si>
  <si>
    <t>INE205A01025</t>
  </si>
  <si>
    <t>Vedanta Ltd</t>
  </si>
  <si>
    <t>Diversified Metals</t>
  </si>
  <si>
    <t>INE121E01018</t>
  </si>
  <si>
    <t>JSW Energy Ltd</t>
  </si>
  <si>
    <t>Sundaram ELSS Tax Saver Fund</t>
  </si>
  <si>
    <t>INE628A01036</t>
  </si>
  <si>
    <t>UPL Ltd</t>
  </si>
  <si>
    <t>INE176A01028</t>
  </si>
  <si>
    <t>Bata India Ltd</t>
  </si>
  <si>
    <t>INE274J01014</t>
  </si>
  <si>
    <t>Oil India Ltd</t>
  </si>
  <si>
    <t>IN9397D01014</t>
  </si>
  <si>
    <t>Sundaram Consumption Fund</t>
  </si>
  <si>
    <t>INE0BJS01011</t>
  </si>
  <si>
    <t>Go Fashion (India ) Ltd</t>
  </si>
  <si>
    <t>Sundaram Services Fund</t>
  </si>
  <si>
    <t>MU0295S00016</t>
  </si>
  <si>
    <t>Sundaram Diversified Equity</t>
  </si>
  <si>
    <t>Sundaram Large Cap Fund</t>
  </si>
  <si>
    <t>Sundaram Business Cycle Fund</t>
  </si>
  <si>
    <t>INE410P01011</t>
  </si>
  <si>
    <t>Narayana Hrudayalaya Ltd</t>
  </si>
  <si>
    <t>INE022Q01020</t>
  </si>
  <si>
    <t>Indian Energy Exchange Ltd</t>
  </si>
  <si>
    <t>INE371A01025</t>
  </si>
  <si>
    <t>Graphite India Ltd</t>
  </si>
  <si>
    <t>INE0LMW01024</t>
  </si>
  <si>
    <t>Cello World Ltd</t>
  </si>
  <si>
    <t>INE599M01018</t>
  </si>
  <si>
    <t>Just Dial Ltd</t>
  </si>
  <si>
    <t>INE224A01026</t>
  </si>
  <si>
    <t>Greaves Cotton Ltd</t>
  </si>
  <si>
    <t>Sundaram Flexi Cap Fund</t>
  </si>
  <si>
    <t>Sundaram Financial Services Opportunities Fund</t>
  </si>
  <si>
    <t>Sundaram Multi Asset Allocation Fund</t>
  </si>
  <si>
    <t>IN002024Y373</t>
  </si>
  <si>
    <t>182 Days - T Bill - 27/06/2025</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</si>
  <si>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</si>
  <si>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</si>
  <si>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</si>
  <si>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</si>
  <si>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</si>
  <si>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</si>
  <si>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</si>
  <si>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</si>
  <si>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</si>
  <si>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</si>
  <si>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YTM (%)</t>
  </si>
  <si>
    <t>Index</t>
  </si>
  <si>
    <t>S.NO.</t>
  </si>
  <si>
    <t>ACRONYM</t>
  </si>
  <si>
    <t>SCHEME NAME</t>
  </si>
  <si>
    <t>CAPEXG</t>
  </si>
  <si>
    <t>GLOB</t>
  </si>
  <si>
    <t>Sundaram Global Brand Fund</t>
  </si>
  <si>
    <t>MIDCAP</t>
  </si>
  <si>
    <t>MULTIP</t>
  </si>
  <si>
    <t>Sundaram Large And Mid Cap Fund</t>
  </si>
  <si>
    <t>SLTADV3</t>
  </si>
  <si>
    <t>Sundaram Long Term Advantage Fund Series III</t>
  </si>
  <si>
    <t>SLTADV4</t>
  </si>
  <si>
    <t>Sundaram Long Term Advantage Fund Series IV</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</si>
  <si>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</si>
  <si>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</si>
  <si>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</si>
  <si>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</si>
  <si>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</si>
  <si>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</si>
  <si>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</si>
  <si>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</si>
  <si>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</si>
  <si>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</si>
  <si>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</si>
  <si>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</si>
  <si>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</si>
  <si>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</si>
  <si>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</si>
  <si>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</si>
  <si>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</si>
  <si>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</si>
  <si>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</si>
  <si>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</si>
  <si>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</si>
  <si>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</si>
  <si>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</si>
  <si>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</si>
  <si>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</si>
  <si>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</si>
  <si>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SUNCYF</t>
  </si>
  <si>
    <t>Hindustan Dorr Oliver Ltd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</si>
  <si>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</si>
  <si>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</si>
  <si>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</si>
  <si>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</si>
  <si>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</si>
  <si>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At the beginning</t>
  </si>
  <si>
    <t>b) Total value and percentage of illiquid equity / Preference shares @</t>
  </si>
  <si>
    <t>d) IDCW declared during the period (Rupees per unit)</t>
  </si>
  <si>
    <t>Scheme Riskometer :</t>
  </si>
  <si>
    <t>Tier I Benchmark Riskometer :</t>
  </si>
  <si>
    <t xml:space="preserve">                     NIFTY Infrastructure TRI</t>
  </si>
  <si>
    <t>Sundaram Liquid Fund - Direct Growth*</t>
  </si>
  <si>
    <t>Tier II Benchmark Riskometer :</t>
  </si>
  <si>
    <t xml:space="preserve">                        Nifty Mid Cap 150 TRI</t>
  </si>
  <si>
    <t xml:space="preserve">                            Nifty Mid Cap 100 TRI</t>
  </si>
  <si>
    <t xml:space="preserve">           Nifty Large Mid Cap 250 INDEX</t>
  </si>
  <si>
    <t xml:space="preserve">                           BSE 500 INDEX</t>
  </si>
  <si>
    <t xml:space="preserve">                                    BSE 500 INDEX</t>
  </si>
  <si>
    <t xml:space="preserve">                    BSE 500 INDEX</t>
  </si>
  <si>
    <t xml:space="preserve">                    Nifty Small Cap 100</t>
  </si>
  <si>
    <t xml:space="preserve">                   Nifty Small Cap 100</t>
  </si>
  <si>
    <t>Monthly Portfolio Statement for the month ended 30 April 2025</t>
  </si>
  <si>
    <t xml:space="preserve">                      Nifty Small Cap 100</t>
  </si>
  <si>
    <t xml:space="preserve">                     Nifty Small Cap 100</t>
  </si>
  <si>
    <t>Angel One Ltd May 2025</t>
  </si>
  <si>
    <t>Cash and Other Net Current Assets^</t>
  </si>
  <si>
    <t>Annexure – A</t>
  </si>
  <si>
    <t xml:space="preserve">           Nifty Small Cap 250 TRI</t>
  </si>
  <si>
    <t xml:space="preserve">           Nifty Small Cap 100 TRI</t>
  </si>
  <si>
    <t>Chennai Super Kings Ltd @</t>
  </si>
  <si>
    <t>(f) Convertible Debenture</t>
  </si>
  <si>
    <t>INE121A08PJ0</t>
  </si>
  <si>
    <t>7.5% Cholamandalam Investment and Company Ltd - 30/09/2026</t>
  </si>
  <si>
    <t>Unrated</t>
  </si>
  <si>
    <t>Bajaj Finance Limited May 2025</t>
  </si>
  <si>
    <t>Refer below point i)</t>
  </si>
  <si>
    <t>Direct Plan - IDCW</t>
  </si>
  <si>
    <t>Regular Plan - IDCW</t>
  </si>
  <si>
    <t>Direct Plan - Halfyearly IDCW</t>
  </si>
  <si>
    <t>Regular Plan - Halfyearly IDCW</t>
  </si>
  <si>
    <t>Direct Plan - Monthly IDCW</t>
  </si>
  <si>
    <t>Direct Plan - Quarterly IDCW</t>
  </si>
  <si>
    <t>Regular Plan - Monthly IDCW</t>
  </si>
  <si>
    <t>Regular Plan - Quarterly IDCW</t>
  </si>
  <si>
    <t>ISIN</t>
  </si>
  <si>
    <t>NAME OF THE SECURITY</t>
  </si>
  <si>
    <t>TOTAL AMOUNT DUE (Rs. in Lacs)</t>
  </si>
  <si>
    <t>(Rs. in Lacs)</t>
  </si>
  <si>
    <t xml:space="preserve">Total Cost  </t>
  </si>
  <si>
    <t xml:space="preserve">Discounting Charges / Interest accrued till maturity </t>
  </si>
  <si>
    <t>Total CP Outstanding</t>
  </si>
  <si>
    <t>Amount Recovered - 06th Mar 2025</t>
  </si>
  <si>
    <t>Total settlement till date</t>
  </si>
  <si>
    <t>CASH</t>
  </si>
  <si>
    <t>INVIT Units</t>
  </si>
  <si>
    <t>INE121H14JU3</t>
  </si>
  <si>
    <t xml:space="preserve">IL&amp;FS Financial Services Ltd. 24SEP18 CP </t>
  </si>
  <si>
    <t>For Further details please refer the below Links for Rationale</t>
  </si>
  <si>
    <t>https://www.sundarammutual.com/pdf2/2025/Rationale_for_Valuation/Update_on_ILFS_Financial_Services_Recovery_06_03_2025.pdf</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</si>
  <si>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</si>
  <si>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</si>
  <si>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</si>
  <si>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</si>
  <si>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</si>
  <si>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</si>
  <si>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</si>
  <si>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</si>
  <si>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</si>
  <si>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</si>
  <si>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</si>
  <si>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</si>
  <si>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</si>
  <si>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</si>
  <si>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</si>
  <si>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</si>
  <si>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</si>
  <si>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</si>
  <si>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xml:space="preserve">           CRISIL Hybrid 35 Plus 65 - Aggressive Index</t>
  </si>
  <si>
    <t>Aarti Industries Limited May 2025</t>
  </si>
  <si>
    <t>KEI Industries Ltd May 2025</t>
  </si>
  <si>
    <t>Indian Oil Corporation Ltd May 2025</t>
  </si>
  <si>
    <t>NTPC Limited May 2025</t>
  </si>
  <si>
    <t>Coal India Limited May 2025</t>
  </si>
  <si>
    <t>Bajaj Finserv Limited May 2025</t>
  </si>
  <si>
    <t xml:space="preserve">	Mahindra &amp; Mahindra Limited May 2025</t>
  </si>
  <si>
    <t>Aditya Birla Fashion And Retail Limited May 2025</t>
  </si>
  <si>
    <t>HDFC Bank Limited May 2025</t>
  </si>
  <si>
    <t>Aurobindo Pharma Limited May 2025</t>
  </si>
  <si>
    <t>Canara Bank May 2025</t>
  </si>
  <si>
    <t xml:space="preserve">	Tata Steel Limited May 2025</t>
  </si>
  <si>
    <t>Aditya Birla Capital Limited May 2025</t>
  </si>
  <si>
    <t>Punjab National Bank May 2025</t>
  </si>
  <si>
    <t>SBI Life Insurance Company Limited May 2025</t>
  </si>
  <si>
    <t>Cipla Limited May 2025</t>
  </si>
  <si>
    <t>Tata Power Company Ltd May 2025</t>
  </si>
  <si>
    <t>Kotak Mahindra Bank Limited May 2025</t>
  </si>
  <si>
    <t>Tata Motors Limited May 2025</t>
  </si>
  <si>
    <t>HFCL Ltd May 2025</t>
  </si>
  <si>
    <t>Bank of Baroda May 2025</t>
  </si>
  <si>
    <t>Bharti Airtel Limited May 2025</t>
  </si>
  <si>
    <t>Titan Company Limited May 2025</t>
  </si>
  <si>
    <t>The Indian Hotels Company Limited May 2025</t>
  </si>
  <si>
    <t>Infosys Limited May 2025</t>
  </si>
  <si>
    <t>Hindalco Industries Limited May 2025</t>
  </si>
  <si>
    <t>DLF Limited May 2025</t>
  </si>
  <si>
    <t>Sun Pharmaceutical Industries Limited May 2025</t>
  </si>
  <si>
    <t>Larsen and Toubro Ltd May 2025</t>
  </si>
  <si>
    <t>Adani Enterprises Limited May 2025</t>
  </si>
  <si>
    <t>TATA Consultancy Services Limited May 2025</t>
  </si>
  <si>
    <t>Ambuja Cements Limited May 2025</t>
  </si>
  <si>
    <t>ITC Limited May 2025</t>
  </si>
  <si>
    <t>Indus Towers Limited May 2025</t>
  </si>
  <si>
    <t>Axis Bank Limited May 2025</t>
  </si>
  <si>
    <t>ICICI Bank Limited May 2025</t>
  </si>
  <si>
    <t>Reliance Industries Limited May 2025</t>
  </si>
  <si>
    <t>Annexure-A</t>
  </si>
  <si>
    <t xml:space="preserve">           NIFTY 50 Arbitrage INDEX</t>
  </si>
  <si>
    <t>INE041025011</t>
  </si>
  <si>
    <t>Embassy Office Parks (REIT)</t>
  </si>
  <si>
    <t>INE0GGX23010</t>
  </si>
  <si>
    <t>Power Grid Infrastructure Investment Trust (InvIT)</t>
  </si>
  <si>
    <t>Grasim Industries Limited May 2025</t>
  </si>
  <si>
    <t>Mahanagar Gas Ltd May 2025</t>
  </si>
  <si>
    <t>GAIL (India) Limited May 2025</t>
  </si>
  <si>
    <t xml:space="preserve">	Hindustan Unilever Limited May 2025</t>
  </si>
  <si>
    <t xml:space="preserve">           NIFTY 50 Hybrid Composite Debt 50 : 50 INDEX</t>
  </si>
  <si>
    <t>Power Grid Infrastructure Investment Trust(InvIT)</t>
  </si>
  <si>
    <t>Sandur Laminates Ltd @</t>
  </si>
  <si>
    <t>Crystal Cable Industries Ltd @</t>
  </si>
  <si>
    <t>Tirrihannah Company Ltd @</t>
  </si>
  <si>
    <t>Minerava Holdings Ltd @</t>
  </si>
  <si>
    <t>Name of The security</t>
  </si>
  <si>
    <t xml:space="preserve">ISIN </t>
  </si>
  <si>
    <t>Net receivable/Market value  (Rs. Lakh)</t>
  </si>
  <si>
    <t>% to NAV</t>
  </si>
  <si>
    <t>Total Amount(Principal &amp; Interest)  (Rs. Lakh)</t>
  </si>
  <si>
    <t>21.50% Dewan Rubber Ltd</t>
  </si>
  <si>
    <t>Not Available</t>
  </si>
  <si>
    <t>Chemox Chemicals Industries</t>
  </si>
  <si>
    <t xml:space="preserve">                                NIFTY 500</t>
  </si>
  <si>
    <t>Lupin Limited May 2025</t>
  </si>
  <si>
    <t>UltraTech Cement Limited May 2025</t>
  </si>
  <si>
    <t xml:space="preserve">	United Spirits Limited May 2025</t>
  </si>
  <si>
    <t>HDFC Life Insurance Company Limited May 2025</t>
  </si>
  <si>
    <t>TVS Motor Company Limited May 2025</t>
  </si>
  <si>
    <t>Interglobe Aviation Ltd May 2025</t>
  </si>
  <si>
    <t>JSW Steel Limited May 2025</t>
  </si>
  <si>
    <t>Direct Plan - Half Yearly IDCW</t>
  </si>
  <si>
    <t>Regular Plan - Half Yearly IDCW</t>
  </si>
  <si>
    <t xml:space="preserve">                      Nifty Equity Savings INDEX</t>
  </si>
  <si>
    <t xml:space="preserve">                              Nifty 500 TRI</t>
  </si>
  <si>
    <t xml:space="preserve">           Nifty Large MID CAP 250 TRI</t>
  </si>
  <si>
    <t>Crescent Finstock Ltd @</t>
  </si>
  <si>
    <t>Balmer Lawrie Freight Containers Ltd @</t>
  </si>
  <si>
    <t>Precision Fasteners Ltd @</t>
  </si>
  <si>
    <t>Virtual Dynamics Software Ltd @</t>
  </si>
  <si>
    <t>Noble Brothers Impex Ltd @</t>
  </si>
  <si>
    <t>Sangam Health Care Products Ltd @</t>
  </si>
  <si>
    <t>Mukerian Papers Ltd @</t>
  </si>
  <si>
    <t>15% Premier Vinyl Ltd</t>
  </si>
  <si>
    <t xml:space="preserve">           Nifty 500 MultiCap 50:25:25</t>
  </si>
  <si>
    <t xml:space="preserve">          Nifty 100 Equal Weight TRI</t>
  </si>
  <si>
    <t>Bharti Airtel Ltd - Partly Paid Right Shares</t>
  </si>
  <si>
    <t>18% Jord Engineering Ltd</t>
  </si>
  <si>
    <t xml:space="preserve">                          NIFTY 500</t>
  </si>
  <si>
    <t xml:space="preserve">           Nifty India Consumption TRI</t>
  </si>
  <si>
    <t>Make My Trip Ltd (USD)</t>
  </si>
  <si>
    <t>Annexure- A</t>
  </si>
  <si>
    <t xml:space="preserve">           NIFTY Services Sector Index</t>
  </si>
  <si>
    <t xml:space="preserve">           NIFTY 500 MULTICAP 50:25:25</t>
  </si>
  <si>
    <t xml:space="preserve">                       NIFTY 500</t>
  </si>
  <si>
    <t xml:space="preserve">               Nifty 100 TRI INDEX</t>
  </si>
  <si>
    <t xml:space="preserve">                      Nifty_500_ TRI</t>
  </si>
  <si>
    <t xml:space="preserve">                  Nifty 500 TRI</t>
  </si>
  <si>
    <t xml:space="preserve">           Nifty Financial Services</t>
  </si>
  <si>
    <t>Oil &amp; Natural Gas Corporation Limited May 2025</t>
  </si>
  <si>
    <t>Eicher Motor Limited May 2025</t>
  </si>
  <si>
    <t>Hindustan Aeronautics Limited May 2025</t>
  </si>
  <si>
    <t xml:space="preserve">	Tech Mahindra Limited May 2025</t>
  </si>
  <si>
    <t>Bajaj Auto Limited May 2025</t>
  </si>
  <si>
    <t>Hindustan Petroleum Corpn Limited May 2025</t>
  </si>
  <si>
    <t>Bharat Petroleum Corp Ltd May 2025</t>
  </si>
  <si>
    <t>NIFTY 500 TRI (65%) + NIFTY Short Duration Debt Index (10%) + Domestic Prices of Gold (25%)</t>
  </si>
  <si>
    <t>i) Exposure to securities classified as below investment grade or default as on 30-Apr-2025</t>
  </si>
  <si>
    <t>% to AUM as on 30-Apr-2025</t>
  </si>
  <si>
    <t>30-Apr-2025</t>
  </si>
  <si>
    <t>YTM (%)*</t>
  </si>
  <si>
    <t>## The Boards of these companies have set February 17th as the record date for the allocation of InvIT units and cash distribution. Accordingly, on the 5th of March 2025, we received the Total cash of Rs. 3.17 Crs .Further as a part of the distribution we have received  INVITs amounting to Rs. 2 Crs having face value is Rs. 25,00,000 per unit subsequently in the month of April ’25. The above-mentioned cash and  INVITs units are allocated to respective scheme based  on their exposure.</t>
  </si>
  <si>
    <t>INE0JEI23010</t>
  </si>
  <si>
    <t>Roadstar Infra Investment Trust (InvIT)</t>
  </si>
  <si>
    <t>7.10% Central Government Securities 18/04/2029*</t>
  </si>
  <si>
    <t>7.23% Central Government Securities 15/04/2039*</t>
  </si>
  <si>
    <t>Sundaram Money Market Fund-Direct Plan - Growth*</t>
  </si>
  <si>
    <t>7.38% Central Government Securities 20/06/2027*</t>
  </si>
  <si>
    <t>364 Days - T Bill - 11/09/2025*</t>
  </si>
  <si>
    <t>364 Days - T Bill - 04/12/2025*</t>
  </si>
  <si>
    <t>364 Days - T Bill - 22/01/2026*</t>
  </si>
  <si>
    <t>7.32% Government Securities-13/11/2030*</t>
  </si>
  <si>
    <t>7.10% Central Government Securities 08/04/2034*</t>
  </si>
  <si>
    <t>7.37% Government Securities-23/10/2028*</t>
  </si>
  <si>
    <t>7.04% Central Government Securities 03/06/2029*</t>
  </si>
  <si>
    <t>Services</t>
  </si>
  <si>
    <t>Sundaram Dividend Yield Fund</t>
  </si>
  <si>
    <t>Sundaram Global Brand Theme-Equity Active FOF</t>
  </si>
  <si>
    <t>SG9999013908</t>
  </si>
  <si>
    <t>Sundaram Global Brand Fund - Master Class</t>
  </si>
  <si>
    <t>Direct Plan - Dividend</t>
  </si>
  <si>
    <t>Regular Plan - Dividend</t>
  </si>
  <si>
    <t>d) Dividend declared during the period (Rupees per unit)</t>
  </si>
  <si>
    <t>g) Derivative</t>
  </si>
  <si>
    <t>7.11% Central Government Securities_Floating Rate Bond - 04/10/2028 ~</t>
  </si>
  <si>
    <t xml:space="preserve"> (a) Investments in Foreign Securities - Units of Mutual Funds</t>
  </si>
  <si>
    <t xml:space="preserve">                    MSCI ACWI TRI</t>
  </si>
  <si>
    <t xml:space="preserve">           NIFTY Dividend Opportunities 50 TRI</t>
  </si>
  <si>
    <t>DERIVATIVES DISCLOSURE</t>
  </si>
  <si>
    <t>Disclosure regarding Derivative positions pursuant to SEBI Circular no CIR/IMD/DF/11/2010 dated August18,2010</t>
  </si>
  <si>
    <t>DETAILS OF INVESTMENTS IN DERIVATIVE INSTRUMENTS</t>
  </si>
  <si>
    <t>A. Hedging Positions through Futures as on April 30,2025 :</t>
  </si>
  <si>
    <t>Scheme Name</t>
  </si>
  <si>
    <t>Underlying</t>
  </si>
  <si>
    <t>Long/Short</t>
  </si>
  <si>
    <t>Futures Price When Purchased</t>
  </si>
  <si>
    <t>Current Price of the contract</t>
  </si>
  <si>
    <t>Margin maintained in       (Rs in Lakhs)*</t>
  </si>
  <si>
    <t>Aarti Industries Ltd MAY-2025</t>
  </si>
  <si>
    <t>short</t>
  </si>
  <si>
    <t>Adani Enterprises Ltd MAY-2025</t>
  </si>
  <si>
    <t>Aditya Birla Capital Ltd MAY-2025</t>
  </si>
  <si>
    <t>Aditya Birla Fashion and Retail Ltd Prv (Pantaloons Fashion &amp; Retail Ltd)  MAY-2025</t>
  </si>
  <si>
    <t>Aurobindo Pharma Ltd-Equ MAY-2025</t>
  </si>
  <si>
    <t>Axis Bank Ltd  MAY-2025</t>
  </si>
  <si>
    <t>Bajaj Finance Ltd MAY-2025</t>
  </si>
  <si>
    <t>Bajaj Finserv Ltd MAY-2025</t>
  </si>
  <si>
    <t>Bank of Baroda MAY-2025</t>
  </si>
  <si>
    <t>Bharti Airtel Ltd MAY-2025</t>
  </si>
  <si>
    <t>Canara Bank MAY-2025</t>
  </si>
  <si>
    <t>Cipla Ltd MAY-2025</t>
  </si>
  <si>
    <t>Coal India Ltd MAY-2025</t>
  </si>
  <si>
    <t>DLF Ltd MAY-2025</t>
  </si>
  <si>
    <t>Gujarat Ambuja Cement Co.Ltd MAY-2025</t>
  </si>
  <si>
    <t>HDFC Bank Ltd MAY-2025</t>
  </si>
  <si>
    <t>HFCL Ltd MAY-2025</t>
  </si>
  <si>
    <t>Hindalco Industries Ltd MAY-2025</t>
  </si>
  <si>
    <t>ICICI Bank Ltd MAY-2025</t>
  </si>
  <si>
    <t>Indian Hotels Company Ltd MAY-2025</t>
  </si>
  <si>
    <t>Indian Oil Corporation Ltd MAY-2025</t>
  </si>
  <si>
    <t>Indus Towers Ltd (Prev name Bharti Infratel Ltd) MAY-2025</t>
  </si>
  <si>
    <t>Infosys Ltd MAY-2025</t>
  </si>
  <si>
    <t>ITC Ltd MAY-2025</t>
  </si>
  <si>
    <t>KEI Industries Ltd MAY-2025</t>
  </si>
  <si>
    <t>Kotak Mahindra Bank Ltd MAY-2025</t>
  </si>
  <si>
    <t>Larsen &amp; Toubro Ltd MAY-2025</t>
  </si>
  <si>
    <t>Mahindra &amp; Mahindra Ltd MAY-2025</t>
  </si>
  <si>
    <t>NTPC Ltd MAY-2025</t>
  </si>
  <si>
    <t>Punjab National Bank MAY-2025</t>
  </si>
  <si>
    <t>Reliance Industries Ltd MAY-2025</t>
  </si>
  <si>
    <t>SBI Life Insurance Company Ltd MAY-2025</t>
  </si>
  <si>
    <t>Sun Pharmaceuticals Ltd MAY-2025</t>
  </si>
  <si>
    <t>TATA Consultancy Services Ltd MAY-2025</t>
  </si>
  <si>
    <t>Tata Motors Ltd MAY-2025</t>
  </si>
  <si>
    <t>TATA Power Co Ltd MAY-2025</t>
  </si>
  <si>
    <t>Tata Steel Ltd MAY-2025</t>
  </si>
  <si>
    <t>Titan Industries Ltd MAY-2025</t>
  </si>
  <si>
    <t>GAIL (India) Ltd MAY-2025</t>
  </si>
  <si>
    <t>Grasim Industries Ltd  MAY-2025</t>
  </si>
  <si>
    <t>Hindustan Unilever Ltd MAY-2025</t>
  </si>
  <si>
    <t>Mahanagar Gas Ltd MAY-2025</t>
  </si>
  <si>
    <t>HDFC Life Insurance Company Ltd MAY-2025</t>
  </si>
  <si>
    <t>Interglobe Aviation Ltd MAY-2025</t>
  </si>
  <si>
    <t>JSW Steel Ltd MAY-2025</t>
  </si>
  <si>
    <t>Lupin Ltd MAY-2025</t>
  </si>
  <si>
    <t>TVS Motor Company Ltd   MAY-2025</t>
  </si>
  <si>
    <t>Ultra Tech Cement Ltd MAY-2025</t>
  </si>
  <si>
    <t>United Spirits Ltd MAY-2025</t>
  </si>
  <si>
    <t>Bajaj Auto Ltd MAY-2025</t>
  </si>
  <si>
    <t>Bharat Petroleum Corpn Ltd MAY-2025</t>
  </si>
  <si>
    <t>Eicher Motor Ltd MAY-2025</t>
  </si>
  <si>
    <t>Hindustan Aeronautics Ltd MAY-2025</t>
  </si>
  <si>
    <t>Hindustan Petroleum Corpn Ltd MAY-2025</t>
  </si>
  <si>
    <t>Oil &amp; Natural Gas Corpn.Ltd MAY-2025</t>
  </si>
  <si>
    <t>Tech Mahindra Ltd MAY-2025</t>
  </si>
  <si>
    <t xml:space="preserve">Total percentage of existing assets hedged through futures as a percentage of net assets </t>
  </si>
  <si>
    <t>%</t>
  </si>
  <si>
    <t>For the period ended April 30,2025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</si>
  <si>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</si>
  <si>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</si>
  <si>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</si>
  <si>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</si>
  <si>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</si>
  <si>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April 30,2025 :</t>
  </si>
  <si>
    <t>Margin maintained in       (Rs. in Lakhs) *</t>
  </si>
  <si>
    <t>Long</t>
  </si>
  <si>
    <t>Angel One Ltd (Prev: Angel Broking Ltd) MAY-2025</t>
  </si>
  <si>
    <t>Total percentage of existing assets due to non-hedging positions as a percentage of net assets</t>
  </si>
  <si>
    <t>For the period ended April 30,2025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</si>
  <si>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</si>
  <si>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</si>
  <si>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April 30,2025:</t>
  </si>
  <si>
    <t>Call/Put</t>
  </si>
  <si>
    <t>Number of Contracts</t>
  </si>
  <si>
    <t>Option Price when purchased</t>
  </si>
  <si>
    <t>Current Option Price</t>
  </si>
  <si>
    <t>Total % of existing assets hedged through Put Options</t>
  </si>
  <si>
    <t xml:space="preserve"> </t>
  </si>
  <si>
    <t>For the period ended  April 30,2025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</si>
  <si>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</si>
  <si>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</si>
  <si>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</si>
  <si>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</si>
  <si>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April 30,2025 :</t>
  </si>
  <si>
    <t xml:space="preserve">Total Exposure through Options other than hedging as a percentage of net assets </t>
  </si>
  <si>
    <t>For the period ended April 30,2025 , the following non hedging transactions through options which have been already exercised/expired</t>
  </si>
  <si>
    <t>Gross Notional value of contracts  bought(Rs. in Lakhs)</t>
  </si>
  <si>
    <t>Gross Notional value of contracts  sold (Rs. in Lakhs)</t>
  </si>
  <si>
    <t>E. Hedging Positions through Swaps as on April 30,2025:</t>
  </si>
  <si>
    <t>Scheme name</t>
  </si>
  <si>
    <t>Swap Type</t>
  </si>
  <si>
    <t>Underlying Security</t>
  </si>
  <si>
    <t>Long Position</t>
  </si>
  <si>
    <t>Short Position</t>
  </si>
  <si>
    <t>Notional Value (Rs. in lacs.)</t>
  </si>
  <si>
    <t>Maturity date</t>
  </si>
  <si>
    <t>Sundaram Ultra Short Duration  Fund</t>
  </si>
  <si>
    <t>Fixed to Float</t>
  </si>
  <si>
    <t>9.20% Shriram Finance Ltd 22 05 2026</t>
  </si>
  <si>
    <t>Receiving Floating</t>
  </si>
  <si>
    <t>Pay Fixed</t>
  </si>
  <si>
    <t>7.58%  NABARD- NCD-31-07-2026</t>
  </si>
  <si>
    <t>7.56% REC Ltd NCD MD 30-06-2026</t>
  </si>
  <si>
    <t>F. Hedging Positions through Interest Rate Futures as on April 30,2025:</t>
  </si>
  <si>
    <t xml:space="preserve">Futures Price
When Purchased </t>
  </si>
  <si>
    <t>Current Price of
the contract</t>
  </si>
  <si>
    <t>Margin maintained
in (Rs. in Lakhs)</t>
  </si>
  <si>
    <t>Total percentage of existing assets hedged through Interest Rate Futures a Percentage of net assets</t>
  </si>
  <si>
    <t>For the period ended April 30,2025 following were the hedging transactions through Interest Rate Futures which have been squared off/ expired</t>
  </si>
  <si>
    <t>For the period ended April 30,2025 following were the Non Hedging transactions through Interest Rate Futures which have been squared off/ expired</t>
  </si>
  <si>
    <t>* Note: Margin maintained denotes security specific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</si>
</sst>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 %;\(#,##0.00\)"/>
    <numFmt numFmtId="170" formatCode="[$-1014009]#.0000"/>
    <numFmt numFmtId="171" formatCode="[$-1014009]#,##0.00%"/>
    <numFmt numFmtId="172" formatCode="[$-1014009]###0.0000;\(###0.0000\)"/>
    <numFmt numFmtId="173" formatCode="[$-1014009]#,##0.00;\(#,##0.00\)"/>
    <numFmt numFmtId="174" formatCode="_(* #,##0_);_(* \(#,##0\);_(* &quot;-&quot;??_);_(@_)"/>
    <numFmt numFmtId="175" formatCode="[$-1014009]#,##0.000;\-#,##0.000"/>
    <numFmt numFmtId="176" formatCode="0.000000000"/>
    <numFmt numFmtId="177" formatCode="#,##0.0000;\(#,##0.0000\)"/>
    <numFmt numFmtId="178" formatCode="_(* #,##0.000_);_(* \(#,##0.000\);_(* &quot;-&quot;??_);_(@_)"/>
  </numFmts>
  <fonts count="35"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1"/>
      <name val="Aptos Narrow"/>
      <family val="2"/>
      <scheme val="minor"/>
    </font>
    <font>
      <sz val="10"/>
      <name val="Arial"/>
      <family val="2"/>
    </font>
    <font>
      <sz val="11"/>
      <name val="Aptos Narrow"/>
      <family val="2"/>
      <scheme val="minor"/>
    </font>
    <font>
      <u/>
      <sz val="11"/>
      <color theme="10"/>
      <name val="Aptos Narrow"/>
      <family val="2"/>
      <scheme val="minor"/>
    </font>
    <font>
      <b/>
      <i/>
      <sz val="10"/>
      <color indexed="8"/>
      <name val="Calibri"/>
      <family val="2"/>
    </font>
    <font>
      <b/>
      <sz val="10"/>
      <name val="Arial"/>
      <family val="2"/>
    </font>
    <font>
      <b/>
      <sz val="10"/>
      <color indexed="8"/>
      <name val="Calibri"/>
      <family val="2"/>
    </font>
    <font>
      <sz val="10"/>
      <name val="Calibri"/>
      <family val="2"/>
    </font>
    <font>
      <sz val="10"/>
      <color theme="1"/>
      <name val="Calibri"/>
      <family val="2"/>
    </font>
    <font>
      <b/>
      <sz val="10"/>
      <color theme="1"/>
      <name val="Aptos Narrow"/>
      <family val="2"/>
      <scheme val="minor"/>
    </font>
    <font>
      <sz val="10"/>
      <color theme="1"/>
      <name val="Aptos Narrow"/>
      <family val="2"/>
      <scheme val="minor"/>
    </font>
    <font>
      <sz val="11"/>
      <color indexed="8"/>
      <name val="Calibri"/>
      <family val="2"/>
    </font>
    <font>
      <b/>
      <sz val="10"/>
      <name val="Aptos Narrow"/>
      <family val="2"/>
      <scheme val="minor"/>
    </font>
    <font>
      <b/>
      <sz val="10"/>
      <color theme="1"/>
      <name val="Calibri"/>
      <family val="2"/>
    </font>
    <font>
      <b/>
      <sz val="10"/>
      <name val="Calibri"/>
      <family val="2"/>
    </font>
    <font>
      <sz val="10"/>
      <name val="Aptos Narrow"/>
      <family val="2"/>
      <scheme val="minor"/>
    </font>
    <font>
      <b/>
      <sz val="10"/>
      <color theme="1"/>
      <name val="Arial"/>
      <family val="2"/>
    </font>
    <font>
      <b/>
      <sz val="10"/>
      <color theme="1"/>
      <name val="Tahoma"/>
      <family val="2"/>
    </font>
    <font>
      <b/>
      <sz val="10"/>
      <color rgb="FF000000"/>
      <name val="Tahoma"/>
      <family val="2"/>
    </font>
    <font>
      <sz val="10"/>
      <color indexed="8"/>
      <name val="Calibri"/>
      <charset val="1"/>
    </font>
    <font>
      <b/>
      <sz val="10"/>
      <color indexed="8"/>
      <name val="Calibri"/>
      <charset val="1"/>
    </font>
    <font>
      <b/>
      <i/>
      <sz val="10"/>
      <color indexed="8"/>
      <name val="Calibri"/>
      <charset val="1"/>
    </font>
  </fonts>
  <fills count="3">
    <fill>
      <patternFill patternType="none"/>
    </fill>
    <fill>
      <patternFill patternType="gray125"/>
    </fill>
    <fill>
      <patternFill patternType="solid">
        <fgColor indexed="9"/>
      </patternFill>
    </fill>
  </fills>
  <borders count="28">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wrapText="1"/>
    </xf>
    <xf numFmtId="164" fontId="8" fillId="0" borderId="0" applyFont="0" applyFill="0" applyBorder="0" applyAlignment="0" applyProtection="0"/>
    <xf numFmtId="9" fontId="8" fillId="0" borderId="0" applyFont="0" applyFill="0" applyBorder="0" applyAlignment="0" applyProtection="0"/>
    <xf numFmtId="0" fontId="10" fillId="0" borderId="0" applyNumberFormat="0" applyFill="0" applyBorder="0" applyAlignment="0" applyProtection="0">
      <alignment wrapText="1"/>
    </xf>
    <xf numFmtId="0" fontId="3" fillId="0" borderId="0"/>
    <xf numFmtId="0" fontId="14" fillId="0" borderId="0">
      <alignment wrapText="1"/>
    </xf>
    <xf numFmtId="0" fontId="3" fillId="0" borderId="0"/>
    <xf numFmtId="0" fontId="14" fillId="0" borderId="0">
      <alignment wrapText="1"/>
    </xf>
    <xf numFmtId="164" fontId="3" fillId="0" borderId="0" applyFont="0" applyFill="0" applyBorder="0" applyAlignment="0" applyProtection="0"/>
    <xf numFmtId="9" fontId="24" fillId="0" borderId="0" applyFont="0" applyFill="0" applyBorder="0" applyAlignment="0" applyProtection="0"/>
    <xf numFmtId="0" fontId="14" fillId="0" borderId="0">
      <alignment wrapText="1"/>
    </xf>
    <xf numFmtId="0" fontId="2" fillId="0" borderId="0"/>
    <xf numFmtId="164" fontId="8"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4" fillId="0" borderId="0"/>
    <xf numFmtId="43" fontId="24" fillId="0" borderId="0" applyFont="0" applyFill="0" applyBorder="0" applyAlignment="0" applyProtection="0"/>
  </cellStyleXfs>
  <cellXfs count="355">
    <xf numFmtId="0" fontId="0" fillId="0" borderId="0" xfId="0">
      <alignment wrapText="1"/>
    </xf>
    <xf numFmtId="0" fontId="13" fillId="0" borderId="8" xfId="4" applyFont="1" applyBorder="1" applyAlignment="1">
      <alignment horizontal="center" vertical="center"/>
    </xf>
    <xf numFmtId="0" fontId="15" fillId="0" borderId="0" xfId="5" applyFont="1">
      <alignment wrapText="1"/>
    </xf>
    <xf numFmtId="0" fontId="15" fillId="0" borderId="8" xfId="5" applyFont="1" applyBorder="1" applyAlignment="1">
      <alignment horizontal="center" wrapText="1"/>
    </xf>
    <xf numFmtId="0" fontId="16" fillId="0" borderId="8" xfId="3" applyFont="1" applyBorder="1" applyAlignment="1"/>
    <xf numFmtId="0" fontId="15" fillId="0" borderId="8" xfId="5" applyFont="1" applyBorder="1" applyAlignment="1"/>
    <xf numFmtId="0" fontId="10" fillId="0" borderId="8" xfId="3" applyBorder="1" applyAlignment="1"/>
    <xf numFmtId="164" fontId="23" fillId="0" borderId="8" xfId="8" applyFont="1" applyFill="1" applyBorder="1"/>
    <xf numFmtId="4" fontId="23" fillId="0" borderId="8" xfId="9" applyNumberFormat="1" applyFont="1" applyFill="1" applyBorder="1"/>
    <xf numFmtId="174" fontId="21" fillId="0" borderId="0" xfId="1" applyNumberFormat="1" applyFont="1" applyFill="1"/>
    <xf numFmtId="164" fontId="21" fillId="0" borderId="0" xfId="1" applyFont="1" applyFill="1"/>
    <xf numFmtId="4" fontId="20" fillId="0" borderId="8" xfId="8" applyNumberFormat="1" applyFont="1" applyFill="1" applyBorder="1" applyAlignment="1">
      <alignment horizontal="center" vertical="center"/>
    </xf>
    <xf numFmtId="10" fontId="20" fillId="0" borderId="8" xfId="8" applyNumberFormat="1" applyFont="1" applyFill="1" applyBorder="1" applyAlignment="1">
      <alignment horizontal="center" vertical="center"/>
    </xf>
    <xf numFmtId="4" fontId="28" fillId="0" borderId="8" xfId="8" applyNumberFormat="1" applyFont="1" applyFill="1" applyBorder="1" applyAlignment="1">
      <alignment horizontal="center" vertical="center"/>
    </xf>
    <xf numFmtId="10" fontId="28" fillId="0" borderId="8" xfId="8" applyNumberFormat="1" applyFont="1" applyFill="1" applyBorder="1" applyAlignment="1">
      <alignment horizontal="center" vertical="center"/>
    </xf>
    <xf numFmtId="174" fontId="23" fillId="0" borderId="0" xfId="1" applyNumberFormat="1" applyFont="1" applyFill="1"/>
    <xf numFmtId="164" fontId="23" fillId="0" borderId="0" xfId="1" applyFont="1" applyFill="1"/>
    <xf numFmtId="164" fontId="28" fillId="0" borderId="17" xfId="8" applyFont="1" applyFill="1" applyBorder="1" applyAlignment="1">
      <alignment horizontal="right" vertical="center"/>
    </xf>
    <xf numFmtId="164" fontId="28" fillId="0" borderId="17" xfId="8" applyFont="1" applyFill="1" applyBorder="1" applyAlignment="1">
      <alignment horizontal="center" vertical="center"/>
    </xf>
    <xf numFmtId="0" fontId="9" fillId="0" borderId="9" xfId="0" applyFont="1" applyBorder="1" applyAlignment="1">
      <alignment horizontal="center" vertical="center" wrapText="1" readingOrder="1"/>
    </xf>
    <xf numFmtId="0" fontId="11" fillId="0" borderId="0" xfId="3" applyFont="1" applyFill="1" applyBorder="1" applyAlignment="1">
      <alignment horizontal="center" vertical="center" wrapText="1"/>
    </xf>
    <xf numFmtId="10" fontId="21" fillId="0" borderId="0" xfId="2" applyNumberFormat="1" applyFont="1" applyFill="1" applyBorder="1" applyAlignment="1">
      <alignment vertical="center"/>
    </xf>
    <xf numFmtId="0" fontId="10" fillId="0" borderId="0" xfId="3" applyFill="1" applyAlignment="1"/>
    <xf numFmtId="0" fontId="9" fillId="0" borderId="7" xfId="0" applyFont="1" applyBorder="1" applyAlignment="1">
      <alignment horizontal="center" vertical="center" wrapText="1" readingOrder="1"/>
    </xf>
    <xf numFmtId="0" fontId="0" fillId="0" borderId="0" xfId="0" applyAlignment="1">
      <alignment horizontal="center" vertical="center" wrapText="1"/>
    </xf>
    <xf numFmtId="0" fontId="4" fillId="0" borderId="4" xfId="0" applyFont="1" applyBorder="1" applyAlignment="1">
      <alignment horizontal="right" vertical="top" wrapText="1" readingOrder="1"/>
    </xf>
    <xf numFmtId="0" fontId="5" fillId="0" borderId="4" xfId="0" applyFont="1" applyBorder="1" applyAlignment="1">
      <alignment horizontal="left" vertical="center" wrapText="1" readingOrder="1"/>
    </xf>
    <xf numFmtId="167" fontId="12" fillId="0" borderId="8" xfId="0" applyNumberFormat="1" applyFont="1" applyBorder="1" applyAlignment="1">
      <alignment horizontal="right" vertical="center" wrapText="1" readingOrder="1"/>
    </xf>
    <xf numFmtId="165" fontId="4" fillId="0" borderId="4" xfId="0" applyNumberFormat="1" applyFont="1" applyBorder="1" applyAlignment="1">
      <alignment horizontal="right" vertical="center" wrapText="1" readingOrder="1"/>
    </xf>
    <xf numFmtId="0" fontId="4" fillId="0" borderId="4" xfId="0" applyFont="1" applyBorder="1" applyAlignment="1">
      <alignment horizontal="left" vertical="center" wrapText="1" readingOrder="1"/>
    </xf>
    <xf numFmtId="166" fontId="4" fillId="0" borderId="4" xfId="0" applyNumberFormat="1" applyFont="1" applyBorder="1" applyAlignment="1">
      <alignment horizontal="right" vertical="center" wrapText="1" readingOrder="1"/>
    </xf>
    <xf numFmtId="167" fontId="4" fillId="0" borderId="4" xfId="0" applyNumberFormat="1" applyFont="1" applyBorder="1" applyAlignment="1">
      <alignment horizontal="right" vertical="center" wrapText="1" readingOrder="1"/>
    </xf>
    <xf numFmtId="168" fontId="4"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0" fontId="12" fillId="0" borderId="4" xfId="0" applyFont="1" applyBorder="1" applyAlignment="1">
      <alignment horizontal="left" vertical="center" wrapText="1" readingOrder="1"/>
    </xf>
    <xf numFmtId="0" fontId="4" fillId="0" borderId="4" xfId="0" applyFont="1" applyBorder="1" applyAlignment="1">
      <alignment horizontal="right" vertical="center" wrapText="1" readingOrder="1"/>
    </xf>
    <xf numFmtId="169" fontId="5" fillId="0" borderId="4" xfId="0" applyNumberFormat="1" applyFont="1" applyBorder="1" applyAlignment="1">
      <alignment horizontal="right" vertical="center" wrapText="1" readingOrder="1"/>
    </xf>
    <xf numFmtId="0" fontId="6" fillId="0" borderId="5" xfId="0" applyFont="1" applyBorder="1" applyAlignment="1">
      <alignment horizontal="left" vertical="center" wrapText="1" readingOrder="1"/>
    </xf>
    <xf numFmtId="0" fontId="6" fillId="0" borderId="5" xfId="0" applyFont="1" applyBorder="1" applyAlignment="1">
      <alignment horizontal="right" vertical="center" wrapText="1" readingOrder="1"/>
    </xf>
    <xf numFmtId="0" fontId="17" fillId="0" borderId="0" xfId="0" applyFont="1" applyAlignment="1">
      <alignment horizontal="left" vertical="center" wrapText="1" readingOrder="1"/>
    </xf>
    <xf numFmtId="0" fontId="12" fillId="0" borderId="0" xfId="0" applyFont="1" applyAlignment="1">
      <alignment horizontal="left" vertical="center" wrapText="1" readingOrder="1"/>
    </xf>
    <xf numFmtId="0" fontId="18" fillId="0" borderId="0" xfId="0" applyFont="1" applyAlignment="1">
      <alignment horizontal="center" vertical="center" wrapText="1"/>
    </xf>
    <xf numFmtId="0" fontId="17" fillId="0" borderId="0" xfId="4" applyFont="1" applyAlignment="1">
      <alignment horizontal="left" vertical="center" wrapText="1" readingOrder="1"/>
    </xf>
    <xf numFmtId="0" fontId="3" fillId="0" borderId="0" xfId="4" applyAlignment="1">
      <alignment wrapText="1"/>
    </xf>
    <xf numFmtId="0" fontId="6" fillId="0" borderId="0" xfId="0" applyFont="1" applyAlignment="1">
      <alignment horizontal="left" vertical="center" wrapText="1" readingOrder="1"/>
    </xf>
    <xf numFmtId="0" fontId="6" fillId="0" borderId="0" xfId="0" applyFont="1" applyAlignment="1">
      <alignment horizontal="right" vertical="center" wrapText="1" readingOrder="1"/>
    </xf>
    <xf numFmtId="0" fontId="6" fillId="0" borderId="6" xfId="0" applyFont="1" applyBorder="1" applyAlignment="1">
      <alignment horizontal="right" vertical="center" wrapText="1" readingOrder="1"/>
    </xf>
    <xf numFmtId="0" fontId="19" fillId="0" borderId="4" xfId="0" applyFont="1" applyBorder="1" applyAlignment="1">
      <alignment horizontal="left" vertical="center" wrapText="1" readingOrder="1"/>
    </xf>
    <xf numFmtId="0" fontId="17" fillId="0" borderId="6" xfId="0" applyFont="1" applyBorder="1" applyAlignment="1">
      <alignment horizontal="right" vertical="center" wrapText="1" readingOrder="1"/>
    </xf>
    <xf numFmtId="0" fontId="17" fillId="0" borderId="0" xfId="0" applyFont="1" applyAlignment="1">
      <alignment horizontal="right" vertical="center" wrapText="1" readingOrder="1"/>
    </xf>
    <xf numFmtId="0" fontId="12" fillId="0" borderId="0" xfId="0" applyFont="1" applyAlignment="1">
      <alignment horizontal="right" vertical="top" wrapText="1" readingOrder="1"/>
    </xf>
    <xf numFmtId="0" fontId="19" fillId="0" borderId="4" xfId="0" applyFont="1" applyBorder="1" applyAlignment="1">
      <alignment horizontal="right" vertical="top" wrapText="1" readingOrder="1"/>
    </xf>
    <xf numFmtId="0" fontId="19" fillId="0" borderId="4" xfId="0" applyFont="1" applyBorder="1" applyAlignment="1">
      <alignment horizontal="center" vertical="top" wrapText="1" readingOrder="1"/>
    </xf>
    <xf numFmtId="15" fontId="19" fillId="0" borderId="4" xfId="0" applyNumberFormat="1" applyFont="1" applyBorder="1" applyAlignment="1">
      <alignment horizontal="right" vertical="top" wrapText="1" readingOrder="1"/>
    </xf>
    <xf numFmtId="0" fontId="4" fillId="0" borderId="0" xfId="0" applyFont="1" applyAlignment="1">
      <alignment horizontal="right" vertical="top" wrapText="1" readingOrder="1"/>
    </xf>
    <xf numFmtId="170" fontId="4" fillId="0" borderId="4" xfId="0" applyNumberFormat="1" applyFont="1" applyBorder="1" applyAlignment="1">
      <alignment horizontal="right" vertical="center" wrapText="1" readingOrder="1"/>
    </xf>
    <xf numFmtId="0" fontId="4" fillId="0" borderId="0" xfId="0" applyFont="1" applyAlignment="1">
      <alignment horizontal="left" vertical="center" wrapText="1" readingOrder="1"/>
    </xf>
    <xf numFmtId="0" fontId="4" fillId="0" borderId="0" xfId="0" applyFont="1" applyAlignment="1">
      <alignment horizontal="right" vertical="center" wrapText="1" readingOrder="1"/>
    </xf>
    <xf numFmtId="0" fontId="12" fillId="0" borderId="5" xfId="0" applyFont="1" applyBorder="1" applyAlignment="1">
      <alignment horizontal="left" vertical="center" wrapText="1" readingOrder="1"/>
    </xf>
    <xf numFmtId="0" fontId="19" fillId="0" borderId="5" xfId="0" applyFont="1" applyBorder="1" applyAlignment="1">
      <alignment horizontal="left" vertical="center" wrapText="1" readingOrder="1"/>
    </xf>
    <xf numFmtId="0" fontId="12" fillId="0" borderId="0" xfId="0" applyFont="1" applyAlignment="1">
      <alignment horizontal="right" vertical="center" wrapText="1" readingOrder="1"/>
    </xf>
    <xf numFmtId="0" fontId="12" fillId="0" borderId="6" xfId="0" applyFont="1" applyBorder="1" applyAlignment="1">
      <alignment horizontal="right" vertical="top" wrapText="1" readingOrder="1"/>
    </xf>
    <xf numFmtId="171" fontId="19" fillId="0" borderId="4" xfId="0" applyNumberFormat="1" applyFont="1" applyBorder="1" applyAlignment="1">
      <alignment horizontal="left" vertical="center" wrapText="1" readingOrder="1"/>
    </xf>
    <xf numFmtId="0" fontId="18" fillId="0" borderId="0" xfId="0" applyFont="1" applyAlignment="1"/>
    <xf numFmtId="0" fontId="0" fillId="0" borderId="0" xfId="0" applyAlignment="1"/>
    <xf numFmtId="0" fontId="4" fillId="0" borderId="18" xfId="0" applyFont="1" applyBorder="1" applyAlignment="1">
      <alignment horizontal="right" vertical="top" wrapText="1" readingOrder="1"/>
    </xf>
    <xf numFmtId="0" fontId="5" fillId="0" borderId="18" xfId="0" applyFont="1" applyBorder="1" applyAlignment="1">
      <alignment horizontal="left" vertical="center" wrapText="1" readingOrder="1"/>
    </xf>
    <xf numFmtId="0" fontId="5" fillId="0" borderId="18" xfId="0" applyFont="1" applyBorder="1" applyAlignment="1">
      <alignment horizontal="right" vertical="center" wrapText="1" readingOrder="1"/>
    </xf>
    <xf numFmtId="168" fontId="5" fillId="0" borderId="18" xfId="0" applyNumberFormat="1" applyFont="1" applyBorder="1" applyAlignment="1">
      <alignment horizontal="right" vertical="center" wrapText="1" readingOrder="1"/>
    </xf>
    <xf numFmtId="0" fontId="6" fillId="0" borderId="18" xfId="0" applyFont="1" applyBorder="1" applyAlignment="1">
      <alignment horizontal="left" vertical="center" wrapText="1" readingOrder="1"/>
    </xf>
    <xf numFmtId="0" fontId="6" fillId="0" borderId="18" xfId="0" applyFont="1" applyBorder="1" applyAlignment="1">
      <alignment horizontal="right" vertical="center" wrapText="1" readingOrder="1"/>
    </xf>
    <xf numFmtId="167" fontId="5" fillId="0" borderId="18" xfId="0" applyNumberFormat="1" applyFont="1" applyBorder="1" applyAlignment="1">
      <alignment horizontal="right" vertical="center" wrapText="1" readingOrder="1"/>
    </xf>
    <xf numFmtId="165" fontId="4" fillId="0" borderId="18" xfId="0" applyNumberFormat="1" applyFont="1" applyBorder="1" applyAlignment="1">
      <alignment horizontal="right" vertical="center" wrapText="1" readingOrder="1"/>
    </xf>
    <xf numFmtId="0" fontId="4" fillId="0" borderId="18" xfId="0" applyFont="1" applyBorder="1" applyAlignment="1">
      <alignment horizontal="left" vertical="center" wrapText="1" readingOrder="1"/>
    </xf>
    <xf numFmtId="0" fontId="4" fillId="0" borderId="18" xfId="0" applyFont="1" applyBorder="1" applyAlignment="1">
      <alignment horizontal="right" vertical="center" wrapText="1" readingOrder="1"/>
    </xf>
    <xf numFmtId="167" fontId="4" fillId="0" borderId="18" xfId="0" applyNumberFormat="1" applyFont="1" applyBorder="1" applyAlignment="1">
      <alignment horizontal="right" vertical="center" wrapText="1" readingOrder="1"/>
    </xf>
    <xf numFmtId="168" fontId="4" fillId="0" borderId="18" xfId="0" applyNumberFormat="1" applyFont="1" applyBorder="1" applyAlignment="1">
      <alignment horizontal="right" vertical="center" wrapText="1" readingOrder="1"/>
    </xf>
    <xf numFmtId="0" fontId="19" fillId="0" borderId="18" xfId="0" applyFont="1" applyBorder="1" applyAlignment="1">
      <alignment horizontal="left" vertical="center" wrapText="1" readingOrder="1"/>
    </xf>
    <xf numFmtId="172" fontId="4" fillId="0" borderId="18" xfId="0" applyNumberFormat="1" applyFont="1" applyBorder="1" applyAlignment="1">
      <alignment horizontal="right" vertical="center" wrapText="1" readingOrder="1"/>
    </xf>
    <xf numFmtId="0" fontId="12" fillId="0" borderId="18" xfId="0" applyFont="1" applyBorder="1" applyAlignment="1">
      <alignment horizontal="left" vertical="center" wrapText="1" readingOrder="1"/>
    </xf>
    <xf numFmtId="169" fontId="5" fillId="0" borderId="18" xfId="0" applyNumberFormat="1" applyFont="1" applyBorder="1" applyAlignment="1">
      <alignment horizontal="right" vertical="center" wrapText="1" readingOrder="1"/>
    </xf>
    <xf numFmtId="0" fontId="6" fillId="0" borderId="23" xfId="0" applyFont="1" applyBorder="1" applyAlignment="1">
      <alignment horizontal="left" vertical="center" wrapText="1" readingOrder="1"/>
    </xf>
    <xf numFmtId="0" fontId="6" fillId="0" borderId="23" xfId="0" applyFont="1" applyBorder="1" applyAlignment="1">
      <alignment horizontal="right" vertical="center" wrapText="1" readingOrder="1"/>
    </xf>
    <xf numFmtId="0" fontId="17" fillId="0" borderId="0" xfId="11" applyFont="1" applyAlignment="1">
      <alignment horizontal="left" vertical="center" wrapText="1" readingOrder="1"/>
    </xf>
    <xf numFmtId="0" fontId="2" fillId="0" borderId="0" xfId="11" applyAlignment="1">
      <alignment wrapText="1"/>
    </xf>
    <xf numFmtId="0" fontId="19" fillId="0" borderId="18" xfId="0" applyFont="1" applyBorder="1" applyAlignment="1">
      <alignment horizontal="right" vertical="top" wrapText="1" readingOrder="1"/>
    </xf>
    <xf numFmtId="0" fontId="19" fillId="0" borderId="18" xfId="0" applyFont="1" applyBorder="1" applyAlignment="1">
      <alignment horizontal="center" vertical="top" wrapText="1" readingOrder="1"/>
    </xf>
    <xf numFmtId="15" fontId="19" fillId="0" borderId="18" xfId="0" applyNumberFormat="1" applyFont="1" applyBorder="1" applyAlignment="1">
      <alignment horizontal="right" vertical="top" wrapText="1" readingOrder="1"/>
    </xf>
    <xf numFmtId="170" fontId="4" fillId="0" borderId="18" xfId="0" applyNumberFormat="1" applyFont="1" applyBorder="1" applyAlignment="1">
      <alignment horizontal="right" vertical="center" wrapText="1" readingOrder="1"/>
    </xf>
    <xf numFmtId="0" fontId="0" fillId="0" borderId="0" xfId="0" applyAlignment="1">
      <alignment horizontal="center" vertical="top" readingOrder="1"/>
    </xf>
    <xf numFmtId="0" fontId="14" fillId="0" borderId="0" xfId="5">
      <alignment wrapText="1"/>
    </xf>
    <xf numFmtId="171" fontId="19" fillId="0" borderId="18" xfId="0" applyNumberFormat="1" applyFont="1" applyBorder="1" applyAlignment="1">
      <alignment horizontal="left" vertical="center" wrapText="1" readingOrder="1"/>
    </xf>
    <xf numFmtId="172" fontId="4"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167" fontId="5" fillId="0" borderId="0" xfId="0" applyNumberFormat="1" applyFont="1" applyAlignment="1">
      <alignment horizontal="right" vertical="center" wrapText="1" readingOrder="1"/>
    </xf>
    <xf numFmtId="169" fontId="5" fillId="0" borderId="0" xfId="0" applyNumberFormat="1" applyFont="1" applyAlignment="1">
      <alignment horizontal="right" vertical="center" wrapText="1" readingOrder="1"/>
    </xf>
    <xf numFmtId="167" fontId="12" fillId="0" borderId="0" xfId="0" applyNumberFormat="1" applyFont="1" applyAlignment="1">
      <alignment horizontal="right" vertical="center" wrapText="1" readingOrder="1"/>
    </xf>
    <xf numFmtId="166" fontId="12" fillId="0" borderId="18" xfId="0" applyNumberFormat="1" applyFont="1" applyBorder="1" applyAlignment="1">
      <alignment horizontal="right" vertical="center" wrapText="1" readingOrder="1"/>
    </xf>
    <xf numFmtId="167" fontId="12" fillId="0" borderId="18" xfId="0" applyNumberFormat="1" applyFont="1" applyBorder="1" applyAlignment="1">
      <alignment horizontal="right" vertical="center" wrapText="1" readingOrder="1"/>
    </xf>
    <xf numFmtId="168" fontId="20" fillId="0" borderId="18" xfId="0" applyNumberFormat="1" applyFont="1" applyBorder="1" applyAlignment="1">
      <alignment horizontal="right" vertical="center" wrapText="1" readingOrder="1"/>
    </xf>
    <xf numFmtId="167" fontId="12" fillId="0" borderId="19" xfId="0" applyNumberFormat="1" applyFont="1" applyBorder="1" applyAlignment="1">
      <alignment horizontal="right" vertical="center" wrapText="1" readingOrder="1"/>
    </xf>
    <xf numFmtId="10" fontId="0" fillId="0" borderId="0" xfId="2" applyNumberFormat="1" applyFont="1" applyFill="1" applyAlignment="1">
      <alignment wrapText="1"/>
    </xf>
    <xf numFmtId="0" fontId="12" fillId="0" borderId="4" xfId="0" applyFont="1" applyBorder="1" applyAlignment="1">
      <alignment horizontal="right" vertical="top" wrapText="1" readingOrder="1"/>
    </xf>
    <xf numFmtId="0" fontId="19" fillId="0" borderId="4" xfId="0" applyFont="1" applyBorder="1" applyAlignment="1">
      <alignment horizontal="right" vertical="center" wrapText="1" readingOrder="1"/>
    </xf>
    <xf numFmtId="168" fontId="19" fillId="0" borderId="4" xfId="0" applyNumberFormat="1" applyFont="1" applyBorder="1" applyAlignment="1">
      <alignment horizontal="right" vertical="center" wrapText="1" readingOrder="1"/>
    </xf>
    <xf numFmtId="165" fontId="12" fillId="0" borderId="4" xfId="0" applyNumberFormat="1" applyFont="1" applyBorder="1" applyAlignment="1">
      <alignment horizontal="right" vertical="center" wrapText="1" readingOrder="1"/>
    </xf>
    <xf numFmtId="166" fontId="12" fillId="0" borderId="4" xfId="0" applyNumberFormat="1" applyFont="1" applyBorder="1" applyAlignment="1">
      <alignment horizontal="right" vertical="center" wrapText="1" readingOrder="1"/>
    </xf>
    <xf numFmtId="167" fontId="12" fillId="0" borderId="4" xfId="0" applyNumberFormat="1" applyFont="1" applyBorder="1" applyAlignment="1">
      <alignment horizontal="right" vertical="center" wrapText="1" readingOrder="1"/>
    </xf>
    <xf numFmtId="168" fontId="12" fillId="0" borderId="4" xfId="0" applyNumberFormat="1" applyFont="1" applyBorder="1" applyAlignment="1">
      <alignment horizontal="right" vertical="center" wrapText="1" readingOrder="1"/>
    </xf>
    <xf numFmtId="167" fontId="19"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175" fontId="4" fillId="0" borderId="4" xfId="0" applyNumberFormat="1" applyFont="1" applyBorder="1" applyAlignment="1">
      <alignment horizontal="right" vertical="center" wrapText="1" readingOrder="1"/>
    </xf>
    <xf numFmtId="0" fontId="4" fillId="0" borderId="5"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20" fillId="0" borderId="0" xfId="0" applyFont="1">
      <alignment wrapText="1"/>
    </xf>
    <xf numFmtId="0" fontId="21" fillId="0" borderId="0" xfId="0" applyFont="1" applyAlignment="1">
      <alignment vertical="center"/>
    </xf>
    <xf numFmtId="0" fontId="20" fillId="0" borderId="0" xfId="0" applyFont="1" applyAlignment="1">
      <alignment vertical="center" wrapText="1"/>
    </xf>
    <xf numFmtId="0" fontId="14" fillId="0" borderId="0" xfId="7">
      <alignment wrapText="1"/>
    </xf>
    <xf numFmtId="0" fontId="22" fillId="0" borderId="8" xfId="6" applyFont="1" applyBorder="1" applyAlignment="1">
      <alignment horizontal="center" vertical="center" wrapText="1"/>
    </xf>
    <xf numFmtId="0" fontId="23" fillId="0" borderId="8" xfId="6" applyFont="1" applyBorder="1"/>
    <xf numFmtId="0" fontId="23" fillId="0" borderId="8" xfId="6" applyFont="1" applyBorder="1" applyAlignment="1">
      <alignment wrapText="1"/>
    </xf>
    <xf numFmtId="4" fontId="20" fillId="0" borderId="8" xfId="0" applyNumberFormat="1" applyFont="1" applyBorder="1" applyAlignment="1">
      <alignment vertical="center"/>
    </xf>
    <xf numFmtId="43" fontId="23" fillId="0" borderId="8" xfId="6" applyNumberFormat="1" applyFont="1" applyBorder="1"/>
    <xf numFmtId="0" fontId="23" fillId="0" borderId="0" xfId="6" applyFont="1" applyAlignment="1">
      <alignment vertical="center" wrapText="1"/>
    </xf>
    <xf numFmtId="0" fontId="25" fillId="0" borderId="0" xfId="0" applyFont="1" applyAlignment="1"/>
    <xf numFmtId="0" fontId="26" fillId="0" borderId="8" xfId="4" applyFont="1" applyBorder="1" applyAlignment="1">
      <alignment horizontal="center" vertical="center"/>
    </xf>
    <xf numFmtId="0" fontId="21" fillId="0" borderId="8" xfId="4" applyFont="1" applyBorder="1" applyAlignment="1">
      <alignment vertical="center"/>
    </xf>
    <xf numFmtId="0" fontId="21" fillId="0" borderId="8" xfId="4" applyFont="1" applyBorder="1" applyAlignment="1">
      <alignment vertical="center" wrapText="1"/>
    </xf>
    <xf numFmtId="0" fontId="26" fillId="0" borderId="8" xfId="4" applyFont="1" applyBorder="1" applyAlignment="1">
      <alignment horizontal="center" vertical="center" wrapText="1"/>
    </xf>
    <xf numFmtId="0" fontId="13" fillId="0" borderId="0" xfId="5" applyFont="1" applyAlignment="1">
      <alignment horizontal="center" vertical="center"/>
    </xf>
    <xf numFmtId="0" fontId="21" fillId="0" borderId="8" xfId="4" applyFont="1" applyBorder="1" applyAlignment="1">
      <alignment horizontal="left" vertical="center"/>
    </xf>
    <xf numFmtId="2" fontId="21" fillId="0" borderId="8" xfId="4" applyNumberFormat="1" applyFont="1" applyBorder="1" applyAlignment="1">
      <alignment horizontal="right" vertical="center" wrapText="1"/>
    </xf>
    <xf numFmtId="4" fontId="21" fillId="0" borderId="8" xfId="4" applyNumberFormat="1" applyFont="1" applyBorder="1" applyAlignment="1">
      <alignment horizontal="right" vertical="center"/>
    </xf>
    <xf numFmtId="10" fontId="21" fillId="0" borderId="8" xfId="2" applyNumberFormat="1" applyFont="1" applyFill="1" applyBorder="1" applyAlignment="1">
      <alignment vertical="center" wrapText="1"/>
    </xf>
    <xf numFmtId="4" fontId="15" fillId="0" borderId="0" xfId="4" applyNumberFormat="1" applyFont="1" applyAlignment="1">
      <alignment vertical="center"/>
    </xf>
    <xf numFmtId="0" fontId="20" fillId="0" borderId="8" xfId="0" applyFont="1" applyBorder="1" applyAlignment="1">
      <alignment horizontal="justify" vertical="center"/>
    </xf>
    <xf numFmtId="0" fontId="20" fillId="0" borderId="8" xfId="0" applyFont="1" applyBorder="1" applyAlignment="1">
      <alignment horizontal="justify" vertical="center" wrapText="1"/>
    </xf>
    <xf numFmtId="173" fontId="19" fillId="0" borderId="4" xfId="0" applyNumberFormat="1" applyFont="1" applyBorder="1" applyAlignment="1">
      <alignment horizontal="left" vertical="center" wrapText="1" readingOrder="1"/>
    </xf>
    <xf numFmtId="0" fontId="27" fillId="0" borderId="8" xfId="0" applyFont="1" applyBorder="1" applyAlignment="1">
      <alignment horizontal="justify" vertical="center" wrapText="1"/>
    </xf>
    <xf numFmtId="14" fontId="20" fillId="0" borderId="8" xfId="0" quotePrefix="1" applyNumberFormat="1" applyFont="1" applyBorder="1" applyAlignment="1">
      <alignment horizontal="justify" vertical="center" wrapText="1"/>
    </xf>
    <xf numFmtId="0" fontId="0" fillId="0" borderId="0" xfId="0" applyAlignment="1">
      <alignment vertical="center" wrapText="1"/>
    </xf>
    <xf numFmtId="0" fontId="21" fillId="0" borderId="0" xfId="0" applyFont="1" applyAlignment="1"/>
    <xf numFmtId="0" fontId="20" fillId="0" borderId="0" xfId="0" applyFont="1" applyAlignment="1">
      <alignment vertical="center"/>
    </xf>
    <xf numFmtId="2" fontId="20" fillId="0" borderId="0" xfId="0" applyNumberFormat="1" applyFont="1" applyAlignment="1">
      <alignment vertical="center"/>
    </xf>
    <xf numFmtId="4" fontId="20" fillId="0" borderId="0" xfId="0" applyNumberFormat="1" applyFont="1" applyAlignment="1">
      <alignment vertical="center"/>
    </xf>
    <xf numFmtId="0" fontId="20" fillId="0" borderId="8" xfId="0" applyFont="1" applyBorder="1">
      <alignment wrapText="1"/>
    </xf>
    <xf numFmtId="168" fontId="20" fillId="0" borderId="4" xfId="0" applyNumberFormat="1" applyFont="1" applyBorder="1" applyAlignment="1">
      <alignment horizontal="right" vertical="center" wrapText="1" readingOrder="1"/>
    </xf>
    <xf numFmtId="0" fontId="17" fillId="0" borderId="4" xfId="0" applyFont="1" applyBorder="1" applyAlignment="1">
      <alignment horizontal="left" vertical="center" wrapText="1" readingOrder="1"/>
    </xf>
    <xf numFmtId="0" fontId="17" fillId="0" borderId="4" xfId="0" applyFont="1" applyBorder="1" applyAlignment="1">
      <alignment horizontal="right" vertical="center" wrapText="1" readingOrder="1"/>
    </xf>
    <xf numFmtId="0" fontId="26" fillId="0" borderId="8" xfId="0" applyFont="1" applyBorder="1" applyAlignment="1">
      <alignment horizontal="left" wrapText="1"/>
    </xf>
    <xf numFmtId="0" fontId="26" fillId="0" borderId="8" xfId="0" applyFont="1" applyBorder="1" applyAlignment="1">
      <alignment horizontal="center" wrapText="1"/>
    </xf>
    <xf numFmtId="0" fontId="20" fillId="0" borderId="8" xfId="0" applyFont="1" applyBorder="1" applyAlignment="1">
      <alignment horizontal="left" vertical="center" wrapText="1"/>
    </xf>
    <xf numFmtId="0" fontId="20" fillId="0" borderId="8" xfId="0" applyFont="1" applyBorder="1" applyAlignment="1">
      <alignment horizontal="center" vertical="center"/>
    </xf>
    <xf numFmtId="4" fontId="20" fillId="0" borderId="8" xfId="0" applyNumberFormat="1" applyFont="1" applyBorder="1" applyAlignment="1">
      <alignment horizontal="center" vertical="center"/>
    </xf>
    <xf numFmtId="0" fontId="20" fillId="0" borderId="0" xfId="0" applyFont="1" applyAlignment="1"/>
    <xf numFmtId="0" fontId="22" fillId="0" borderId="8" xfId="0" applyFont="1" applyBorder="1" applyAlignment="1">
      <alignment horizontal="center" vertical="center" wrapText="1"/>
    </xf>
    <xf numFmtId="0" fontId="28" fillId="0" borderId="8" xfId="0" applyFont="1" applyBorder="1" applyAlignment="1">
      <alignment horizontal="left" vertical="center"/>
    </xf>
    <xf numFmtId="0" fontId="28" fillId="0" borderId="8" xfId="0" applyFont="1" applyBorder="1" applyAlignment="1">
      <alignment horizontal="center" vertical="center"/>
    </xf>
    <xf numFmtId="4" fontId="28" fillId="0" borderId="8" xfId="0" applyNumberFormat="1" applyFont="1" applyBorder="1" applyAlignment="1">
      <alignment horizontal="center" vertical="center"/>
    </xf>
    <xf numFmtId="0" fontId="19" fillId="0" borderId="4" xfId="0" applyFont="1" applyBorder="1" applyAlignment="1">
      <alignment horizontal="left" vertical="center" readingOrder="1"/>
    </xf>
    <xf numFmtId="0" fontId="23" fillId="0" borderId="0" xfId="0" applyFont="1" applyAlignment="1"/>
    <xf numFmtId="0" fontId="22" fillId="0" borderId="17" xfId="0" applyFont="1" applyBorder="1" applyAlignment="1">
      <alignment horizontal="center" wrapText="1"/>
    </xf>
    <xf numFmtId="0" fontId="28" fillId="0" borderId="17" xfId="0" applyFont="1" applyBorder="1" applyAlignment="1">
      <alignment horizontal="left" vertical="center"/>
    </xf>
    <xf numFmtId="0" fontId="28" fillId="0" borderId="17" xfId="0" applyFont="1" applyBorder="1" applyAlignment="1">
      <alignment horizontal="center" vertical="center"/>
    </xf>
    <xf numFmtId="4" fontId="28" fillId="0" borderId="17" xfId="0" applyNumberFormat="1" applyFont="1" applyBorder="1" applyAlignment="1">
      <alignment horizontal="right" vertical="center"/>
    </xf>
    <xf numFmtId="167" fontId="19" fillId="0" borderId="4" xfId="0" applyNumberFormat="1" applyFont="1" applyBorder="1" applyAlignment="1">
      <alignment horizontal="left" vertical="center" wrapText="1" readingOrder="1"/>
    </xf>
    <xf numFmtId="0" fontId="14" fillId="0" borderId="0" xfId="0" applyFont="1" applyAlignment="1"/>
    <xf numFmtId="0" fontId="20" fillId="0" borderId="8" xfId="0" applyFont="1" applyBorder="1" applyAlignment="1">
      <alignment horizontal="center" vertical="center" wrapText="1"/>
    </xf>
    <xf numFmtId="0" fontId="28" fillId="0" borderId="0" xfId="16" applyFont="1"/>
    <xf numFmtId="0" fontId="25" fillId="0" borderId="0" xfId="16" applyFont="1"/>
    <xf numFmtId="0" fontId="25" fillId="0" borderId="19" xfId="16" applyFont="1" applyBorder="1" applyAlignment="1">
      <alignment horizontal="center" vertical="top"/>
    </xf>
    <xf numFmtId="0" fontId="25" fillId="0" borderId="19" xfId="16" applyFont="1" applyBorder="1" applyAlignment="1">
      <alignment horizontal="center" vertical="top" wrapText="1"/>
    </xf>
    <xf numFmtId="0" fontId="28" fillId="0" borderId="19" xfId="16" applyFont="1" applyBorder="1" applyAlignment="1">
      <alignment horizontal="left" vertical="top"/>
    </xf>
    <xf numFmtId="0" fontId="28" fillId="0" borderId="19" xfId="16" applyFont="1" applyBorder="1" applyAlignment="1">
      <alignment horizontal="center" vertical="top"/>
    </xf>
    <xf numFmtId="173" fontId="12" fillId="2" borderId="18" xfId="17" applyNumberFormat="1" applyFont="1" applyFill="1" applyBorder="1" applyAlignment="1">
      <alignment horizontal="center" vertical="center" wrapText="1" readingOrder="1"/>
    </xf>
    <xf numFmtId="2" fontId="12" fillId="2" borderId="18" xfId="17" applyNumberFormat="1" applyFont="1" applyFill="1" applyBorder="1" applyAlignment="1">
      <alignment horizontal="center" vertical="center" wrapText="1" readingOrder="1"/>
    </xf>
    <xf numFmtId="2" fontId="28" fillId="0" borderId="19" xfId="16" applyNumberFormat="1" applyFont="1" applyBorder="1" applyAlignment="1">
      <alignment horizontal="center" vertical="top" wrapText="1"/>
    </xf>
    <xf numFmtId="2" fontId="28" fillId="0" borderId="0" xfId="16" applyNumberFormat="1" applyFont="1"/>
    <xf numFmtId="173" fontId="28" fillId="0" borderId="0" xfId="16" applyNumberFormat="1" applyFont="1"/>
    <xf numFmtId="0" fontId="25" fillId="0" borderId="19" xfId="16" applyFont="1" applyBorder="1" applyAlignment="1">
      <alignment horizontal="center"/>
    </xf>
    <xf numFmtId="2" fontId="28" fillId="0" borderId="19" xfId="16" applyNumberFormat="1" applyFont="1" applyBorder="1" applyAlignment="1">
      <alignment horizontal="center"/>
    </xf>
    <xf numFmtId="0" fontId="28" fillId="0" borderId="19" xfId="16" applyFont="1" applyBorder="1"/>
    <xf numFmtId="37" fontId="28" fillId="0" borderId="19" xfId="18" applyNumberFormat="1" applyFont="1" applyFill="1" applyBorder="1" applyAlignment="1">
      <alignment horizontal="center"/>
    </xf>
    <xf numFmtId="39" fontId="28" fillId="0" borderId="19" xfId="16" applyNumberFormat="1" applyFont="1" applyBorder="1" applyAlignment="1">
      <alignment horizontal="center"/>
    </xf>
    <xf numFmtId="39" fontId="28" fillId="0" borderId="19" xfId="18" applyNumberFormat="1" applyFont="1" applyFill="1" applyBorder="1" applyAlignment="1">
      <alignment horizontal="center"/>
    </xf>
    <xf numFmtId="43" fontId="28" fillId="0" borderId="0" xfId="18" applyFont="1" applyFill="1" applyBorder="1"/>
    <xf numFmtId="43" fontId="28" fillId="0" borderId="0" xfId="16" applyNumberFormat="1" applyFont="1"/>
    <xf numFmtId="4" fontId="28" fillId="0" borderId="0" xfId="16" applyNumberFormat="1" applyFont="1"/>
    <xf numFmtId="37" fontId="28" fillId="0" borderId="0" xfId="16" applyNumberFormat="1" applyFont="1"/>
    <xf numFmtId="176" fontId="28" fillId="0" borderId="0" xfId="16" applyNumberFormat="1" applyFont="1"/>
    <xf numFmtId="0" fontId="12" fillId="2" borderId="18" xfId="16" applyFont="1" applyFill="1" applyBorder="1" applyAlignment="1">
      <alignment horizontal="left" vertical="center" wrapText="1" readingOrder="1"/>
    </xf>
    <xf numFmtId="173" fontId="12" fillId="2" borderId="18" xfId="16" applyNumberFormat="1" applyFont="1" applyFill="1" applyBorder="1" applyAlignment="1">
      <alignment horizontal="right" vertical="center" wrapText="1" readingOrder="1"/>
    </xf>
    <xf numFmtId="4" fontId="12" fillId="2" borderId="18" xfId="16" applyNumberFormat="1" applyFont="1" applyFill="1" applyBorder="1" applyAlignment="1">
      <alignment horizontal="right" vertical="center" wrapText="1" readingOrder="1"/>
    </xf>
    <xf numFmtId="2" fontId="28" fillId="0" borderId="19" xfId="16" applyNumberFormat="1" applyFont="1" applyBorder="1" applyAlignment="1">
      <alignment horizontal="right" vertical="top" wrapText="1"/>
    </xf>
    <xf numFmtId="0" fontId="28" fillId="0" borderId="0" xfId="16" applyFont="1" applyAlignment="1" applyProtection="1">
      <alignment horizontal="left"/>
      <protection locked="0"/>
    </xf>
    <xf numFmtId="0" fontId="28" fillId="0" borderId="0" xfId="16" applyFont="1" applyAlignment="1">
      <alignment horizontal="center" vertical="top"/>
    </xf>
    <xf numFmtId="43" fontId="28" fillId="0" borderId="0" xfId="18" applyFont="1" applyFill="1" applyBorder="1" applyAlignment="1" applyProtection="1">
      <alignment horizontal="left"/>
      <protection locked="0"/>
    </xf>
    <xf numFmtId="4" fontId="28" fillId="0" borderId="0" xfId="16" applyNumberFormat="1" applyFont="1" applyAlignment="1">
      <alignment horizontal="right" vertical="center"/>
    </xf>
    <xf numFmtId="2" fontId="28" fillId="0" borderId="19" xfId="16" applyNumberFormat="1" applyFont="1" applyBorder="1" applyAlignment="1">
      <alignment horizontal="center" vertical="top"/>
    </xf>
    <xf numFmtId="0" fontId="28" fillId="0" borderId="0" xfId="16" applyFont="1" applyAlignment="1">
      <alignment horizontal="left" vertical="top"/>
    </xf>
    <xf numFmtId="173" fontId="12" fillId="2" borderId="0" xfId="16" applyNumberFormat="1" applyFont="1" applyFill="1" applyAlignment="1">
      <alignment horizontal="center" vertical="center" wrapText="1" readingOrder="1"/>
    </xf>
    <xf numFmtId="174" fontId="28" fillId="0" borderId="19" xfId="18" applyNumberFormat="1" applyFont="1" applyFill="1" applyBorder="1" applyAlignment="1">
      <alignment horizontal="left" vertical="top"/>
    </xf>
    <xf numFmtId="39" fontId="28" fillId="0" borderId="0" xfId="16" applyNumberFormat="1" applyFont="1"/>
    <xf numFmtId="0" fontId="25" fillId="0" borderId="0" xfId="16" applyFont="1" applyAlignment="1">
      <alignment vertical="top" wrapText="1"/>
    </xf>
    <xf numFmtId="0" fontId="28" fillId="0" borderId="0" xfId="16" applyFont="1" applyAlignment="1">
      <alignment horizontal="center"/>
    </xf>
    <xf numFmtId="2" fontId="28" fillId="0" borderId="0" xfId="16" applyNumberFormat="1" applyFont="1" applyAlignment="1">
      <alignment horizontal="right"/>
    </xf>
    <xf numFmtId="0" fontId="28" fillId="0" borderId="0" xfId="16" applyFont="1" applyAlignment="1">
      <alignment horizontal="right" vertical="top" wrapText="1"/>
    </xf>
    <xf numFmtId="0" fontId="28" fillId="0" borderId="19" xfId="16" applyFont="1" applyBorder="1" applyAlignment="1">
      <alignment horizontal="center" vertical="top" wrapText="1"/>
    </xf>
    <xf numFmtId="177" fontId="28" fillId="0" borderId="0" xfId="16" applyNumberFormat="1" applyFont="1" applyAlignment="1">
      <alignment horizontal="right" vertical="top" wrapText="1"/>
    </xf>
    <xf numFmtId="2" fontId="28" fillId="0" borderId="0" xfId="16" applyNumberFormat="1" applyFont="1" applyAlignment="1">
      <alignment horizontal="center"/>
    </xf>
    <xf numFmtId="10" fontId="28" fillId="0" borderId="0" xfId="16" applyNumberFormat="1" applyFont="1" applyAlignment="1">
      <alignment horizontal="center"/>
    </xf>
    <xf numFmtId="0" fontId="28" fillId="0" borderId="19" xfId="16" applyFont="1" applyBorder="1" applyAlignment="1">
      <alignment horizontal="left"/>
    </xf>
    <xf numFmtId="43" fontId="28" fillId="0" borderId="19" xfId="18" applyFont="1" applyFill="1" applyBorder="1" applyAlignment="1">
      <alignment horizontal="center" vertical="top" wrapText="1"/>
    </xf>
    <xf numFmtId="0" fontId="28" fillId="0" borderId="0" xfId="16" applyFont="1" applyAlignment="1">
      <alignment horizontal="left"/>
    </xf>
    <xf numFmtId="0" fontId="28" fillId="0" borderId="0" xfId="16" applyFont="1" applyAlignment="1">
      <alignment horizontal="right" vertical="top"/>
    </xf>
    <xf numFmtId="2" fontId="28" fillId="0" borderId="0" xfId="16" applyNumberFormat="1" applyFont="1" applyAlignment="1">
      <alignment horizontal="right" vertical="top"/>
    </xf>
    <xf numFmtId="178" fontId="28" fillId="0" borderId="0" xfId="18" applyNumberFormat="1" applyFont="1" applyFill="1" applyBorder="1" applyAlignment="1">
      <alignment horizontal="center" vertical="top" wrapText="1"/>
    </xf>
    <xf numFmtId="0" fontId="28" fillId="0" borderId="0" xfId="16" applyFont="1" applyAlignment="1">
      <alignment horizontal="left" vertical="top" wrapText="1"/>
    </xf>
    <xf numFmtId="174" fontId="28" fillId="0" borderId="0" xfId="18" applyNumberFormat="1" applyFont="1" applyFill="1" applyBorder="1" applyAlignment="1">
      <alignment horizontal="right" vertical="top" wrapText="1"/>
    </xf>
    <xf numFmtId="4" fontId="28" fillId="0" borderId="0" xfId="18" applyNumberFormat="1" applyFont="1" applyFill="1" applyBorder="1"/>
    <xf numFmtId="0" fontId="29" fillId="0" borderId="19" xfId="16" applyFont="1" applyBorder="1"/>
    <xf numFmtId="0" fontId="30" fillId="0" borderId="19" xfId="16" applyFont="1" applyBorder="1" applyAlignment="1">
      <alignment horizontal="left" wrapText="1"/>
    </xf>
    <xf numFmtId="0" fontId="31" fillId="0" borderId="19" xfId="16" applyFont="1" applyBorder="1" applyAlignment="1">
      <alignment horizontal="left" wrapText="1"/>
    </xf>
    <xf numFmtId="43" fontId="28" fillId="0" borderId="19" xfId="18" applyFont="1" applyBorder="1" applyAlignment="1">
      <alignment horizontal="left" vertical="top"/>
    </xf>
    <xf numFmtId="14" fontId="28" fillId="0" borderId="19" xfId="18" applyNumberFormat="1" applyFont="1" applyBorder="1" applyAlignment="1">
      <alignment horizontal="center" vertical="top"/>
    </xf>
    <xf numFmtId="43" fontId="28" fillId="0" borderId="19" xfId="18" applyFont="1" applyFill="1" applyBorder="1" applyAlignment="1"/>
    <xf numFmtId="0" fontId="28" fillId="0" borderId="19" xfId="16" applyFont="1" applyBorder="1" applyAlignment="1">
      <alignment horizontal="center"/>
    </xf>
    <xf numFmtId="4" fontId="28" fillId="0" borderId="19" xfId="16" applyNumberFormat="1" applyFont="1" applyBorder="1" applyAlignment="1">
      <alignment horizontal="center"/>
    </xf>
    <xf numFmtId="4" fontId="28" fillId="0" borderId="19" xfId="18" applyNumberFormat="1" applyFont="1" applyFill="1" applyBorder="1" applyAlignment="1">
      <alignment horizontal="center"/>
    </xf>
    <xf numFmtId="4" fontId="25" fillId="0" borderId="19" xfId="16" applyNumberFormat="1" applyFont="1" applyBorder="1" applyAlignment="1">
      <alignment horizontal="center" vertical="top" wrapText="1"/>
    </xf>
    <xf numFmtId="4" fontId="28" fillId="0" borderId="19" xfId="16" applyNumberFormat="1" applyFont="1" applyBorder="1" applyAlignment="1">
      <alignment horizontal="center" vertical="top" wrapText="1"/>
    </xf>
    <xf numFmtId="0" fontId="18" fillId="0" borderId="0" xfId="0" applyFont="1" applyAlignment="1">
      <alignment horizontal="left" vertical="top" wrapText="1"/>
    </xf>
    <xf numFmtId="0" fontId="12" fillId="0" borderId="1" xfId="0" applyFont="1" applyBorder="1" applyAlignment="1">
      <alignment horizontal="left" vertical="center" wrapText="1" readingOrder="1"/>
    </xf>
    <xf numFmtId="0" fontId="12" fillId="0" borderId="3"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9" fillId="0" borderId="8" xfId="0" applyFont="1" applyBorder="1" applyAlignment="1">
      <alignment horizontal="center" vertical="center" wrapText="1" readingOrder="1"/>
    </xf>
    <xf numFmtId="0" fontId="12" fillId="0" borderId="0" xfId="0" applyFont="1" applyAlignment="1">
      <alignment horizontal="left" vertical="center" wrapText="1" readingOrder="1"/>
    </xf>
    <xf numFmtId="0" fontId="12" fillId="0" borderId="0" xfId="0" applyFont="1" applyAlignment="1">
      <alignment horizontal="justify" vertical="top" wrapText="1" readingOrder="1"/>
    </xf>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4" fillId="0" borderId="20" xfId="0" applyFont="1" applyBorder="1" applyAlignment="1">
      <alignment horizontal="left" vertical="center" wrapText="1" readingOrder="1"/>
    </xf>
    <xf numFmtId="0" fontId="4" fillId="0" borderId="22" xfId="0" applyFont="1" applyBorder="1" applyAlignment="1">
      <alignment horizontal="left" vertical="center" wrapText="1" readingOrder="1"/>
    </xf>
    <xf numFmtId="0" fontId="12" fillId="0" borderId="20" xfId="0" applyFont="1" applyBorder="1" applyAlignment="1">
      <alignment horizontal="left" vertical="center" wrapText="1" readingOrder="1"/>
    </xf>
    <xf numFmtId="0" fontId="12" fillId="0" borderId="22" xfId="0" applyFont="1" applyBorder="1" applyAlignment="1">
      <alignment horizontal="left" vertical="center" wrapText="1" readingOrder="1"/>
    </xf>
    <xf numFmtId="0" fontId="5" fillId="0" borderId="20" xfId="0" applyFont="1" applyBorder="1" applyAlignment="1">
      <alignment horizontal="left" vertical="center" wrapText="1" readingOrder="1"/>
    </xf>
    <xf numFmtId="0" fontId="5" fillId="0" borderId="21" xfId="0" applyFont="1" applyBorder="1" applyAlignment="1">
      <alignment horizontal="left" vertical="center" wrapText="1" readingOrder="1"/>
    </xf>
    <xf numFmtId="0" fontId="5" fillId="0" borderId="22" xfId="0" applyFont="1" applyBorder="1" applyAlignment="1">
      <alignment horizontal="left" vertical="center" wrapText="1" readingOrder="1"/>
    </xf>
    <xf numFmtId="0" fontId="22" fillId="0" borderId="10" xfId="6" applyFont="1" applyBorder="1" applyAlignment="1">
      <alignment horizontal="center" vertical="center"/>
    </xf>
    <xf numFmtId="0" fontId="22" fillId="0" borderId="14" xfId="6" applyFont="1" applyBorder="1" applyAlignment="1">
      <alignment horizontal="center" vertical="center"/>
    </xf>
    <xf numFmtId="0" fontId="22" fillId="0" borderId="7" xfId="6" applyFont="1" applyBorder="1" applyAlignment="1">
      <alignment horizontal="center" vertical="center"/>
    </xf>
    <xf numFmtId="0" fontId="22" fillId="0" borderId="11" xfId="6" applyFont="1" applyBorder="1" applyAlignment="1">
      <alignment horizontal="center" vertical="center"/>
    </xf>
    <xf numFmtId="0" fontId="22" fillId="0" borderId="12" xfId="6" applyFont="1" applyBorder="1" applyAlignment="1">
      <alignment horizontal="center" vertical="center"/>
    </xf>
    <xf numFmtId="0" fontId="22" fillId="0" borderId="13" xfId="6" applyFont="1" applyBorder="1" applyAlignment="1">
      <alignment horizontal="center" vertical="center"/>
    </xf>
    <xf numFmtId="0" fontId="22" fillId="0" borderId="11" xfId="6" applyFont="1" applyBorder="1" applyAlignment="1">
      <alignment horizontal="center" vertical="center" wrapText="1"/>
    </xf>
    <xf numFmtId="0" fontId="22" fillId="0" borderId="12" xfId="6" applyFont="1" applyBorder="1" applyAlignment="1">
      <alignment horizontal="center" vertical="center" wrapText="1"/>
    </xf>
    <xf numFmtId="0" fontId="22" fillId="0" borderId="13" xfId="6" applyFont="1" applyBorder="1" applyAlignment="1">
      <alignment horizontal="center" vertical="center" wrapText="1"/>
    </xf>
    <xf numFmtId="0" fontId="22" fillId="0" borderId="10" xfId="6" applyFont="1" applyBorder="1" applyAlignment="1">
      <alignment horizontal="center" vertical="center" wrapText="1"/>
    </xf>
    <xf numFmtId="0" fontId="22" fillId="0" borderId="7" xfId="6" applyFont="1" applyBorder="1" applyAlignment="1">
      <alignment horizontal="center" vertical="center" wrapText="1"/>
    </xf>
    <xf numFmtId="0" fontId="22" fillId="0" borderId="15" xfId="6" applyFont="1" applyBorder="1" applyAlignment="1">
      <alignment horizontal="center" vertical="center" wrapText="1"/>
    </xf>
    <xf numFmtId="0" fontId="22" fillId="0" borderId="16" xfId="6" applyFont="1" applyBorder="1" applyAlignment="1">
      <alignment horizontal="center" vertical="center" wrapText="1"/>
    </xf>
    <xf numFmtId="0" fontId="26" fillId="0" borderId="11" xfId="4" applyFont="1" applyBorder="1" applyAlignment="1">
      <alignment horizontal="center" vertical="center" wrapText="1"/>
    </xf>
    <xf numFmtId="0" fontId="26" fillId="0" borderId="13" xfId="4" applyFont="1" applyBorder="1" applyAlignment="1">
      <alignment horizontal="center" vertical="center" wrapText="1"/>
    </xf>
    <xf numFmtId="0" fontId="26" fillId="0" borderId="8" xfId="4" applyFont="1" applyBorder="1" applyAlignment="1">
      <alignment horizontal="center" vertical="center"/>
    </xf>
    <xf numFmtId="0" fontId="21" fillId="0" borderId="11" xfId="1" applyNumberFormat="1" applyFont="1" applyFill="1" applyBorder="1" applyAlignment="1">
      <alignment horizontal="center" vertical="center"/>
    </xf>
    <xf numFmtId="0" fontId="21" fillId="0" borderId="13" xfId="1" applyNumberFormat="1" applyFont="1" applyFill="1" applyBorder="1" applyAlignment="1">
      <alignment horizontal="center" vertical="center"/>
    </xf>
    <xf numFmtId="0" fontId="23" fillId="0" borderId="0" xfId="6" applyFont="1" applyAlignment="1">
      <alignment horizontal="justify" vertical="center" wrapText="1"/>
    </xf>
    <xf numFmtId="0" fontId="26" fillId="0" borderId="11" xfId="4" applyFont="1" applyBorder="1" applyAlignment="1">
      <alignment horizontal="center" vertical="center"/>
    </xf>
    <xf numFmtId="0" fontId="26" fillId="0" borderId="12" xfId="4" applyFont="1" applyBorder="1" applyAlignment="1">
      <alignment horizontal="center" vertical="center"/>
    </xf>
    <xf numFmtId="0" fontId="26" fillId="0" borderId="13" xfId="4" applyFont="1" applyBorder="1" applyAlignment="1">
      <alignment horizontal="center" vertical="center"/>
    </xf>
    <xf numFmtId="0" fontId="21" fillId="0" borderId="11" xfId="4" applyFont="1" applyBorder="1" applyAlignment="1">
      <alignment horizontal="left" vertical="center" wrapText="1"/>
    </xf>
    <xf numFmtId="0" fontId="21" fillId="0" borderId="12" xfId="4" applyFont="1" applyBorder="1" applyAlignment="1">
      <alignment horizontal="left" vertical="center" wrapText="1"/>
    </xf>
    <xf numFmtId="0" fontId="21" fillId="0" borderId="13" xfId="4" applyFont="1" applyBorder="1" applyAlignment="1">
      <alignment horizontal="left" vertical="center" wrapText="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2" fillId="0" borderId="8"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12" fillId="0" borderId="13" xfId="0" applyFont="1" applyBorder="1" applyAlignment="1">
      <alignment horizontal="left" vertical="center" wrapText="1" readingOrder="1"/>
    </xf>
    <xf numFmtId="0" fontId="12" fillId="0" borderId="12" xfId="0" applyFont="1" applyBorder="1" applyAlignment="1">
      <alignment horizontal="left" vertical="center" wrapText="1" readingOrder="1"/>
    </xf>
    <xf numFmtId="0" fontId="25" fillId="0" borderId="0" xfId="16" applyFont="1" applyAlignment="1">
      <alignment horizontal="center"/>
    </xf>
    <xf numFmtId="0" fontId="9" fillId="0" borderId="19" xfId="0" applyFont="1" applyBorder="1" applyAlignment="1">
      <alignment horizontal="center" vertical="center" wrapText="1" readingOrder="1"/>
    </xf>
    <xf numFmtId="0" fontId="32" fillId="0" borderId="18" xfId="0" applyFont="1" applyBorder="1" applyAlignment="1">
      <alignment horizontal="right" vertical="top" wrapText="1" readingOrder="1"/>
    </xf>
    <xf numFmtId="0" fontId="33" fillId="0" borderId="18" xfId="0" applyFont="1" applyBorder="1" applyAlignment="1">
      <alignment horizontal="left" vertical="center" wrapText="1" readingOrder="1"/>
    </xf>
    <xf numFmtId="167" fontId="4" fillId="0" borderId="19" xfId="0" applyNumberFormat="1" applyFont="1" applyBorder="1" applyAlignment="1">
      <alignment horizontal="right" vertical="center" wrapText="1" readingOrder="1"/>
    </xf>
    <xf numFmtId="165" fontId="32" fillId="0" borderId="18" xfId="0" applyNumberFormat="1" applyFont="1" applyBorder="1" applyAlignment="1">
      <alignment horizontal="right" vertical="center" wrapText="1" readingOrder="1"/>
    </xf>
    <xf numFmtId="0" fontId="32" fillId="0" borderId="18" xfId="0" applyFont="1" applyBorder="1" applyAlignment="1">
      <alignment horizontal="left" vertical="center" wrapText="1" readingOrder="1"/>
    </xf>
    <xf numFmtId="166" fontId="32" fillId="0" borderId="18" xfId="0" applyNumberFormat="1" applyFont="1" applyBorder="1" applyAlignment="1">
      <alignment horizontal="right" vertical="center" wrapText="1" readingOrder="1"/>
    </xf>
    <xf numFmtId="167" fontId="32" fillId="0" borderId="18" xfId="0" applyNumberFormat="1" applyFont="1" applyBorder="1" applyAlignment="1">
      <alignment horizontal="right" vertical="center" wrapText="1" readingOrder="1"/>
    </xf>
    <xf numFmtId="168" fontId="32" fillId="0" borderId="18" xfId="0" applyNumberFormat="1" applyFont="1" applyBorder="1" applyAlignment="1">
      <alignment horizontal="right" vertical="center" wrapText="1" readingOrder="1"/>
    </xf>
    <xf numFmtId="166" fontId="4" fillId="0" borderId="18" xfId="0" applyNumberFormat="1" applyFont="1" applyBorder="1" applyAlignment="1">
      <alignment horizontal="right" vertical="center" wrapText="1" readingOrder="1"/>
    </xf>
    <xf numFmtId="167" fontId="33" fillId="0" borderId="18" xfId="0" applyNumberFormat="1" applyFont="1" applyBorder="1" applyAlignment="1">
      <alignment horizontal="right" vertical="center" wrapText="1" readingOrder="1"/>
    </xf>
    <xf numFmtId="168" fontId="33" fillId="0" borderId="18" xfId="0" applyNumberFormat="1" applyFont="1" applyBorder="1" applyAlignment="1">
      <alignment horizontal="right" vertical="center" wrapText="1" readingOrder="1"/>
    </xf>
    <xf numFmtId="0" fontId="34" fillId="0" borderId="18" xfId="0" applyFont="1" applyBorder="1" applyAlignment="1">
      <alignment horizontal="left" vertical="center" wrapText="1" readingOrder="1"/>
    </xf>
    <xf numFmtId="0" fontId="34" fillId="0" borderId="18" xfId="0" applyFont="1" applyBorder="1" applyAlignment="1">
      <alignment horizontal="right" vertical="center" wrapText="1" readingOrder="1"/>
    </xf>
    <xf numFmtId="0" fontId="33" fillId="0" borderId="18" xfId="0" applyFont="1" applyBorder="1" applyAlignment="1">
      <alignment horizontal="right" vertical="center" wrapText="1" readingOrder="1"/>
    </xf>
    <xf numFmtId="0" fontId="32" fillId="0" borderId="18" xfId="0" applyFont="1" applyBorder="1" applyAlignment="1">
      <alignment horizontal="right" vertical="center" wrapText="1" readingOrder="1"/>
    </xf>
    <xf numFmtId="172" fontId="32" fillId="0" borderId="18" xfId="0" applyNumberFormat="1" applyFont="1" applyBorder="1" applyAlignment="1">
      <alignment horizontal="right" vertical="center" wrapText="1" readingOrder="1"/>
    </xf>
    <xf numFmtId="169" fontId="33" fillId="0" borderId="18" xfId="0" applyNumberFormat="1" applyFont="1" applyBorder="1" applyAlignment="1">
      <alignment horizontal="right" vertical="center" wrapText="1" readingOrder="1"/>
    </xf>
    <xf numFmtId="0" fontId="34" fillId="0" borderId="5" xfId="0" applyFont="1" applyBorder="1" applyAlignment="1">
      <alignment horizontal="left" vertical="center" wrapText="1" readingOrder="1"/>
    </xf>
    <xf numFmtId="0" fontId="34" fillId="0" borderId="5" xfId="0" applyFont="1" applyBorder="1" applyAlignment="1">
      <alignment horizontal="right" vertical="center" wrapText="1" readingOrder="1"/>
    </xf>
    <xf numFmtId="0" fontId="4" fillId="0" borderId="0" xfId="0" applyFont="1" applyAlignment="1">
      <alignment horizontal="left" vertical="center" wrapText="1" readingOrder="1"/>
    </xf>
    <xf numFmtId="0" fontId="6" fillId="0" borderId="0" xfId="4" applyFont="1" applyAlignment="1">
      <alignment horizontal="left" vertical="center" wrapText="1" readingOrder="1"/>
    </xf>
    <xf numFmtId="0" fontId="4" fillId="0" borderId="0" xfId="0" applyFont="1" applyAlignment="1">
      <alignment horizontal="justify" vertical="top" wrapText="1" readingOrder="1"/>
    </xf>
    <xf numFmtId="0" fontId="34" fillId="0" borderId="0" xfId="0" applyFont="1" applyAlignment="1">
      <alignment horizontal="left" vertical="center" wrapText="1" readingOrder="1"/>
    </xf>
    <xf numFmtId="0" fontId="34" fillId="0" borderId="0" xfId="0" applyFont="1" applyAlignment="1">
      <alignment horizontal="right" vertical="center" wrapText="1" readingOrder="1"/>
    </xf>
    <xf numFmtId="0" fontId="33" fillId="0" borderId="20" xfId="0" applyFont="1" applyBorder="1" applyAlignment="1">
      <alignment horizontal="left" vertical="center" wrapText="1" readingOrder="1"/>
    </xf>
    <xf numFmtId="0" fontId="33" fillId="0" borderId="21" xfId="0" applyFont="1" applyBorder="1" applyAlignment="1">
      <alignment horizontal="left" vertical="center" wrapText="1" readingOrder="1"/>
    </xf>
    <xf numFmtId="0" fontId="33" fillId="0" borderId="22" xfId="0" applyFont="1" applyBorder="1" applyAlignment="1">
      <alignment horizontal="left" vertical="center" wrapText="1" readingOrder="1"/>
    </xf>
    <xf numFmtId="0" fontId="34" fillId="0" borderId="6" xfId="0" applyFont="1" applyBorder="1" applyAlignment="1">
      <alignment horizontal="right" vertical="center" wrapText="1" readingOrder="1"/>
    </xf>
    <xf numFmtId="0" fontId="32" fillId="0" borderId="20" xfId="0" applyFont="1" applyBorder="1" applyAlignment="1">
      <alignment horizontal="left" vertical="center" wrapText="1" readingOrder="1"/>
    </xf>
    <xf numFmtId="0" fontId="32" fillId="0" borderId="22" xfId="0" applyFont="1" applyBorder="1" applyAlignment="1">
      <alignment horizontal="left" vertical="center" wrapText="1" readingOrder="1"/>
    </xf>
    <xf numFmtId="0" fontId="5" fillId="0" borderId="18" xfId="10" applyFont="1" applyBorder="1" applyAlignment="1">
      <alignment horizontal="left" vertical="center" wrapText="1" readingOrder="1"/>
    </xf>
    <xf numFmtId="0" fontId="5" fillId="0" borderId="18" xfId="0" applyFont="1" applyBorder="1" applyAlignment="1">
      <alignment horizontal="right" vertical="top" wrapText="1" readingOrder="1"/>
    </xf>
    <xf numFmtId="0" fontId="5" fillId="0" borderId="18" xfId="0" applyFont="1" applyBorder="1" applyAlignment="1">
      <alignment horizontal="center" vertical="top" wrapText="1" readingOrder="1"/>
    </xf>
    <xf numFmtId="15" fontId="5" fillId="0" borderId="18" xfId="0" applyNumberFormat="1" applyFont="1" applyBorder="1" applyAlignment="1">
      <alignment horizontal="right" vertical="top" wrapText="1" readingOrder="1"/>
    </xf>
    <xf numFmtId="0" fontId="32" fillId="0" borderId="0" xfId="0" applyFont="1" applyAlignment="1">
      <alignment horizontal="right" vertical="top" wrapText="1" readingOrder="1"/>
    </xf>
    <xf numFmtId="170" fontId="32" fillId="0" borderId="18" xfId="0" applyNumberFormat="1" applyFont="1" applyBorder="1" applyAlignment="1">
      <alignment horizontal="right" vertical="center" wrapText="1" readingOrder="1"/>
    </xf>
    <xf numFmtId="0" fontId="32" fillId="0" borderId="0" xfId="0" applyFont="1" applyAlignment="1">
      <alignment horizontal="left" vertical="center" wrapText="1" readingOrder="1"/>
    </xf>
    <xf numFmtId="0" fontId="32" fillId="0" borderId="0" xfId="0" applyFont="1" applyAlignment="1">
      <alignment horizontal="right" vertical="center" wrapText="1" readingOrder="1"/>
    </xf>
    <xf numFmtId="0" fontId="4" fillId="0" borderId="6" xfId="0" applyFont="1" applyBorder="1" applyAlignment="1">
      <alignment horizontal="right" vertical="top" wrapText="1" readingOrder="1"/>
    </xf>
    <xf numFmtId="171" fontId="5" fillId="0" borderId="18" xfId="0" applyNumberFormat="1" applyFont="1" applyBorder="1" applyAlignment="1">
      <alignment horizontal="left" vertical="center" wrapText="1" readingOrder="1"/>
    </xf>
    <xf numFmtId="0" fontId="22" fillId="0" borderId="24" xfId="6" applyFont="1" applyBorder="1" applyAlignment="1">
      <alignment horizontal="center" vertical="center"/>
    </xf>
    <xf numFmtId="0" fontId="22" fillId="0" borderId="25" xfId="6" applyFont="1" applyBorder="1" applyAlignment="1">
      <alignment horizontal="center" vertical="center"/>
    </xf>
    <xf numFmtId="0" fontId="22" fillId="0" borderId="26" xfId="6" applyFont="1" applyBorder="1" applyAlignment="1">
      <alignment horizontal="center" vertical="center"/>
    </xf>
    <xf numFmtId="0" fontId="22" fillId="0" borderId="27" xfId="6" applyFont="1" applyBorder="1" applyAlignment="1">
      <alignment horizontal="center" vertical="center"/>
    </xf>
    <xf numFmtId="0" fontId="22" fillId="0" borderId="25" xfId="6" applyFont="1" applyBorder="1" applyAlignment="1">
      <alignment horizontal="center" vertical="center" wrapText="1"/>
    </xf>
    <xf numFmtId="0" fontId="22" fillId="0" borderId="26" xfId="6" applyFont="1" applyBorder="1" applyAlignment="1">
      <alignment horizontal="center" vertical="center" wrapText="1"/>
    </xf>
    <xf numFmtId="0" fontId="22" fillId="0" borderId="27" xfId="6" applyFont="1" applyBorder="1" applyAlignment="1">
      <alignment horizontal="center" vertical="center" wrapText="1"/>
    </xf>
    <xf numFmtId="0" fontId="22" fillId="0" borderId="24" xfId="6" applyFont="1" applyBorder="1" applyAlignment="1">
      <alignment horizontal="center" vertical="center" wrapText="1"/>
    </xf>
    <xf numFmtId="0" fontId="22" fillId="0" borderId="19" xfId="6" applyFont="1" applyBorder="1" applyAlignment="1">
      <alignment horizontal="center" vertical="center" wrapText="1"/>
    </xf>
    <xf numFmtId="0" fontId="23" fillId="0" borderId="19" xfId="6" applyFont="1" applyBorder="1"/>
    <xf numFmtId="0" fontId="23" fillId="0" borderId="19" xfId="6" applyFont="1" applyBorder="1" applyAlignment="1">
      <alignment wrapText="1"/>
    </xf>
    <xf numFmtId="4" fontId="20" fillId="0" borderId="19" xfId="0" applyNumberFormat="1" applyFont="1" applyBorder="1" applyAlignment="1">
      <alignment vertical="center"/>
    </xf>
    <xf numFmtId="164" fontId="23" fillId="0" borderId="19" xfId="8" applyFont="1" applyFill="1" applyBorder="1"/>
    <xf numFmtId="43" fontId="23" fillId="0" borderId="19" xfId="6" applyNumberFormat="1" applyFont="1" applyBorder="1"/>
    <xf numFmtId="4" fontId="23" fillId="0" borderId="19" xfId="9" applyNumberFormat="1" applyFont="1" applyFill="1" applyBorder="1"/>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4" fillId="0" borderId="19" xfId="0" applyFont="1" applyBorder="1" applyAlignment="1">
      <alignment horizontal="left" vertical="center" wrapText="1" readingOrder="1"/>
    </xf>
    <xf numFmtId="0" fontId="20" fillId="0" borderId="19" xfId="0" applyFont="1" applyBorder="1" applyAlignment="1">
      <alignment horizontal="justify" vertical="center"/>
    </xf>
    <xf numFmtId="0" fontId="20" fillId="0" borderId="19" xfId="0" applyFont="1" applyBorder="1">
      <alignment wrapText="1"/>
    </xf>
    <xf numFmtId="0" fontId="4" fillId="0" borderId="25" xfId="0" applyFont="1" applyBorder="1" applyAlignment="1">
      <alignment horizontal="left" vertical="center" wrapText="1" readingOrder="1"/>
    </xf>
    <xf numFmtId="0" fontId="4" fillId="0" borderId="27" xfId="0" applyFont="1" applyBorder="1" applyAlignment="1">
      <alignment horizontal="left" vertical="center" wrapText="1" readingOrder="1"/>
    </xf>
    <xf numFmtId="0" fontId="20" fillId="0" borderId="19" xfId="0" applyFont="1" applyBorder="1" applyAlignment="1">
      <alignment horizontal="justify" vertical="center" wrapText="1"/>
    </xf>
    <xf numFmtId="173" fontId="5" fillId="0" borderId="18" xfId="0" applyNumberFormat="1" applyFont="1" applyBorder="1" applyAlignment="1">
      <alignment horizontal="left" vertical="center" wrapText="1" readingOrder="1"/>
    </xf>
    <xf numFmtId="14" fontId="20" fillId="0" borderId="19" xfId="0" quotePrefix="1" applyNumberFormat="1" applyFont="1" applyBorder="1" applyAlignment="1">
      <alignment horizontal="justify" vertical="center" wrapText="1"/>
    </xf>
    <xf numFmtId="0" fontId="4" fillId="0" borderId="26" xfId="0" applyFont="1" applyBorder="1" applyAlignment="1">
      <alignment horizontal="left" vertical="center" wrapText="1" readingOrder="1"/>
    </xf>
  </cellXfs>
  <cellStyles count="19">
    <cellStyle name="Comma" xfId="1" builtinId="3"/>
    <cellStyle name="Comma 2" xfId="8" xr:uid="{D3F3F83B-3145-4797-B62E-234730BFEFD4}"/>
    <cellStyle name="Comma 2 2" xfId="13" xr:uid="{A6B6C710-B54D-4B5D-93F0-4362D42CF29D}"/>
    <cellStyle name="Comma 3" xfId="12" xr:uid="{926C7C1E-8457-4674-8BEB-8D7CD088D3E9}"/>
    <cellStyle name="Comma 4" xfId="18" xr:uid="{56DF1D77-C62B-4B15-986B-F394BE6DD469}"/>
    <cellStyle name="Hyperlink 2" xfId="3" xr:uid="{CD433802-3B15-4BFA-9529-2CD754BDBA70}"/>
    <cellStyle name="Normal" xfId="0" builtinId="0"/>
    <cellStyle name="Normal 2" xfId="5" xr:uid="{1AF52FB6-EE46-4CCB-871D-40EC6F1ABA4D}"/>
    <cellStyle name="Normal 2 2" xfId="10" xr:uid="{F9E5E978-E099-4323-9365-230E0910D223}"/>
    <cellStyle name="Normal 2 2 2" xfId="6" xr:uid="{EA6835DD-2475-4E6D-AB2E-0A031E20205C}"/>
    <cellStyle name="Normal 2 2 2 2" xfId="15" xr:uid="{2062DC6D-2235-4ECA-9EDA-4CCA6B5B7874}"/>
    <cellStyle name="Normal 2 2 3 2 2 3" xfId="11" xr:uid="{0079B949-C972-4B81-B162-C9B4314C30E7}"/>
    <cellStyle name="Normal 2 2 3 2 2 3 2" xfId="4" xr:uid="{B31BF3EA-3CFF-46E7-A8F9-1CF9F61357D2}"/>
    <cellStyle name="Normal 2 2 3 2 2 3 2 2" xfId="14" xr:uid="{662D4C8B-5BBB-4E64-9B9B-A6DF6B55DE9F}"/>
    <cellStyle name="Normal 2 3" xfId="17" xr:uid="{E25B1E7A-E120-4B82-AB09-6319764B35C6}"/>
    <cellStyle name="Normal 3" xfId="7" xr:uid="{C9D123AB-F271-4BD8-9A93-FB5590CF673A}"/>
    <cellStyle name="Normal 4" xfId="16" xr:uid="{4B92DAAF-32BB-48F3-83A2-EF918DA2EDC4}"/>
    <cellStyle name="Percent" xfId="2" builtinId="5"/>
    <cellStyle name="Percent 2" xfId="9" xr:uid="{F7C1CC4D-F846-4980-80BD-83D510062C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152</xdr:row>
      <xdr:rowOff>0</xdr:rowOff>
    </xdr:from>
    <xdr:to>
      <xdr:col>2</xdr:col>
      <xdr:colOff>2033005</xdr:colOff>
      <xdr:row>153</xdr:row>
      <xdr:rowOff>27375</xdr:rowOff>
    </xdr:to>
    <xdr:pic>
      <xdr:nvPicPr>
        <xdr:cNvPr id="4" name="Picture 3">
          <a:extLst>
            <a:ext uri="{FF2B5EF4-FFF2-40B4-BE49-F238E27FC236}">
              <a16:creationId xmlns:a16="http://schemas.microsoft.com/office/drawing/2014/main" id="{7F20395A-FEEB-46C6-BCDE-E1489CEB8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7089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157</xdr:row>
      <xdr:rowOff>0</xdr:rowOff>
    </xdr:from>
    <xdr:to>
      <xdr:col>2</xdr:col>
      <xdr:colOff>2033005</xdr:colOff>
      <xdr:row>157</xdr:row>
      <xdr:rowOff>1980000</xdr:rowOff>
    </xdr:to>
    <xdr:pic>
      <xdr:nvPicPr>
        <xdr:cNvPr id="5" name="Picture 4">
          <a:extLst>
            <a:ext uri="{FF2B5EF4-FFF2-40B4-BE49-F238E27FC236}">
              <a16:creationId xmlns:a16="http://schemas.microsoft.com/office/drawing/2014/main" id="{BC16BA06-89DC-4753-A08B-78C6C3EE45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689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218DF5CE-112F-4EE6-9F08-593645692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364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50301F58-BF10-4EDF-BD03-69B3E9AE39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965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129</xdr:row>
      <xdr:rowOff>0</xdr:rowOff>
    </xdr:from>
    <xdr:to>
      <xdr:col>2</xdr:col>
      <xdr:colOff>2061580</xdr:colOff>
      <xdr:row>130</xdr:row>
      <xdr:rowOff>27375</xdr:rowOff>
    </xdr:to>
    <xdr:pic>
      <xdr:nvPicPr>
        <xdr:cNvPr id="4" name="Picture 3">
          <a:extLst>
            <a:ext uri="{FF2B5EF4-FFF2-40B4-BE49-F238E27FC236}">
              <a16:creationId xmlns:a16="http://schemas.microsoft.com/office/drawing/2014/main" id="{43E432C3-C589-4BA6-B609-935539BA81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23040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9525</xdr:rowOff>
    </xdr:from>
    <xdr:to>
      <xdr:col>2</xdr:col>
      <xdr:colOff>2033005</xdr:colOff>
      <xdr:row>134</xdr:row>
      <xdr:rowOff>1989525</xdr:rowOff>
    </xdr:to>
    <xdr:pic>
      <xdr:nvPicPr>
        <xdr:cNvPr id="5" name="Picture 4">
          <a:extLst>
            <a:ext uri="{FF2B5EF4-FFF2-40B4-BE49-F238E27FC236}">
              <a16:creationId xmlns:a16="http://schemas.microsoft.com/office/drawing/2014/main" id="{BDF8345C-4AC0-4AED-AA11-CB662BCC6C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50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168</xdr:row>
      <xdr:rowOff>0</xdr:rowOff>
    </xdr:from>
    <xdr:to>
      <xdr:col>2</xdr:col>
      <xdr:colOff>2033005</xdr:colOff>
      <xdr:row>169</xdr:row>
      <xdr:rowOff>27375</xdr:rowOff>
    </xdr:to>
    <xdr:pic>
      <xdr:nvPicPr>
        <xdr:cNvPr id="5" name="Picture 4">
          <a:extLst>
            <a:ext uri="{FF2B5EF4-FFF2-40B4-BE49-F238E27FC236}">
              <a16:creationId xmlns:a16="http://schemas.microsoft.com/office/drawing/2014/main" id="{696E125F-7F93-4DBF-9BED-CAD2F84C47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127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0</xdr:rowOff>
    </xdr:from>
    <xdr:to>
      <xdr:col>2</xdr:col>
      <xdr:colOff>2033005</xdr:colOff>
      <xdr:row>173</xdr:row>
      <xdr:rowOff>1980000</xdr:rowOff>
    </xdr:to>
    <xdr:pic>
      <xdr:nvPicPr>
        <xdr:cNvPr id="6" name="Picture 5">
          <a:extLst>
            <a:ext uri="{FF2B5EF4-FFF2-40B4-BE49-F238E27FC236}">
              <a16:creationId xmlns:a16="http://schemas.microsoft.com/office/drawing/2014/main" id="{008EAE71-FA06-4346-A46B-6ECBFB339D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728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152400</xdr:colOff>
      <xdr:row>173</xdr:row>
      <xdr:rowOff>0</xdr:rowOff>
    </xdr:from>
    <xdr:to>
      <xdr:col>6</xdr:col>
      <xdr:colOff>737605</xdr:colOff>
      <xdr:row>173</xdr:row>
      <xdr:rowOff>1980000</xdr:rowOff>
    </xdr:to>
    <xdr:pic>
      <xdr:nvPicPr>
        <xdr:cNvPr id="7" name="Picture 6">
          <a:extLst>
            <a:ext uri="{FF2B5EF4-FFF2-40B4-BE49-F238E27FC236}">
              <a16:creationId xmlns:a16="http://schemas.microsoft.com/office/drawing/2014/main" id="{95FCB52D-5DC3-4926-AE47-EF626E4630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3728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241</xdr:row>
      <xdr:rowOff>0</xdr:rowOff>
    </xdr:from>
    <xdr:to>
      <xdr:col>2</xdr:col>
      <xdr:colOff>2043452</xdr:colOff>
      <xdr:row>242</xdr:row>
      <xdr:rowOff>27375</xdr:rowOff>
    </xdr:to>
    <xdr:pic>
      <xdr:nvPicPr>
        <xdr:cNvPr id="4" name="Picture 3">
          <a:extLst>
            <a:ext uri="{FF2B5EF4-FFF2-40B4-BE49-F238E27FC236}">
              <a16:creationId xmlns:a16="http://schemas.microsoft.com/office/drawing/2014/main" id="{312A2437-0928-418E-949D-E8FA650B42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06825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246</xdr:row>
      <xdr:rowOff>161925</xdr:rowOff>
    </xdr:from>
    <xdr:to>
      <xdr:col>2</xdr:col>
      <xdr:colOff>2052055</xdr:colOff>
      <xdr:row>247</xdr:row>
      <xdr:rowOff>46425</xdr:rowOff>
    </xdr:to>
    <xdr:pic>
      <xdr:nvPicPr>
        <xdr:cNvPr id="5" name="Picture 4">
          <a:extLst>
            <a:ext uri="{FF2B5EF4-FFF2-40B4-BE49-F238E27FC236}">
              <a16:creationId xmlns:a16="http://schemas.microsoft.com/office/drawing/2014/main" id="{3CC7278F-9D71-4D1E-9055-A57BD88F29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3444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207</xdr:row>
      <xdr:rowOff>0</xdr:rowOff>
    </xdr:from>
    <xdr:to>
      <xdr:col>2</xdr:col>
      <xdr:colOff>2072189</xdr:colOff>
      <xdr:row>207</xdr:row>
      <xdr:rowOff>1980000</xdr:rowOff>
    </xdr:to>
    <xdr:pic>
      <xdr:nvPicPr>
        <xdr:cNvPr id="4" name="Picture 3">
          <a:extLst>
            <a:ext uri="{FF2B5EF4-FFF2-40B4-BE49-F238E27FC236}">
              <a16:creationId xmlns:a16="http://schemas.microsoft.com/office/drawing/2014/main" id="{425F1FE8-C62F-41A0-B3C2-2AAA54784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04717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202</xdr:row>
      <xdr:rowOff>0</xdr:rowOff>
    </xdr:from>
    <xdr:to>
      <xdr:col>2</xdr:col>
      <xdr:colOff>2072189</xdr:colOff>
      <xdr:row>203</xdr:row>
      <xdr:rowOff>27375</xdr:rowOff>
    </xdr:to>
    <xdr:pic>
      <xdr:nvPicPr>
        <xdr:cNvPr id="5" name="Picture 4">
          <a:extLst>
            <a:ext uri="{FF2B5EF4-FFF2-40B4-BE49-F238E27FC236}">
              <a16:creationId xmlns:a16="http://schemas.microsoft.com/office/drawing/2014/main" id="{E2D1B709-C0BB-4BFB-A842-3F2E37A552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8714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207</xdr:row>
      <xdr:rowOff>0</xdr:rowOff>
    </xdr:from>
    <xdr:to>
      <xdr:col>2</xdr:col>
      <xdr:colOff>2072189</xdr:colOff>
      <xdr:row>207</xdr:row>
      <xdr:rowOff>1980000</xdr:rowOff>
    </xdr:to>
    <xdr:pic>
      <xdr:nvPicPr>
        <xdr:cNvPr id="2" name="Picture 1">
          <a:extLst>
            <a:ext uri="{FF2B5EF4-FFF2-40B4-BE49-F238E27FC236}">
              <a16:creationId xmlns:a16="http://schemas.microsoft.com/office/drawing/2014/main" id="{05D5E761-E737-4180-AA14-F791905416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06336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202</xdr:row>
      <xdr:rowOff>0</xdr:rowOff>
    </xdr:from>
    <xdr:to>
      <xdr:col>2</xdr:col>
      <xdr:colOff>2072189</xdr:colOff>
      <xdr:row>203</xdr:row>
      <xdr:rowOff>27375</xdr:rowOff>
    </xdr:to>
    <xdr:pic>
      <xdr:nvPicPr>
        <xdr:cNvPr id="3" name="Picture 2">
          <a:extLst>
            <a:ext uri="{FF2B5EF4-FFF2-40B4-BE49-F238E27FC236}">
              <a16:creationId xmlns:a16="http://schemas.microsoft.com/office/drawing/2014/main" id="{AD495F6F-5DF2-4360-851D-CE23B9AED7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80333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228</xdr:row>
      <xdr:rowOff>133350</xdr:rowOff>
    </xdr:from>
    <xdr:to>
      <xdr:col>2</xdr:col>
      <xdr:colOff>2043452</xdr:colOff>
      <xdr:row>229</xdr:row>
      <xdr:rowOff>17850</xdr:rowOff>
    </xdr:to>
    <xdr:pic>
      <xdr:nvPicPr>
        <xdr:cNvPr id="4" name="Picture 3">
          <a:extLst>
            <a:ext uri="{FF2B5EF4-FFF2-40B4-BE49-F238E27FC236}">
              <a16:creationId xmlns:a16="http://schemas.microsoft.com/office/drawing/2014/main" id="{AA018DF0-9335-40AF-8C8E-8DB546AA40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63486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223</xdr:row>
      <xdr:rowOff>0</xdr:rowOff>
    </xdr:from>
    <xdr:to>
      <xdr:col>2</xdr:col>
      <xdr:colOff>2043452</xdr:colOff>
      <xdr:row>224</xdr:row>
      <xdr:rowOff>27375</xdr:rowOff>
    </xdr:to>
    <xdr:pic>
      <xdr:nvPicPr>
        <xdr:cNvPr id="5" name="Picture 4">
          <a:extLst>
            <a:ext uri="{FF2B5EF4-FFF2-40B4-BE49-F238E27FC236}">
              <a16:creationId xmlns:a16="http://schemas.microsoft.com/office/drawing/2014/main" id="{5CC4B293-1146-485B-AC9C-9B79F04CAC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36149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160</xdr:row>
      <xdr:rowOff>0</xdr:rowOff>
    </xdr:from>
    <xdr:to>
      <xdr:col>2</xdr:col>
      <xdr:colOff>2042530</xdr:colOff>
      <xdr:row>161</xdr:row>
      <xdr:rowOff>27375</xdr:rowOff>
    </xdr:to>
    <xdr:pic>
      <xdr:nvPicPr>
        <xdr:cNvPr id="5" name="Picture 4">
          <a:extLst>
            <a:ext uri="{FF2B5EF4-FFF2-40B4-BE49-F238E27FC236}">
              <a16:creationId xmlns:a16="http://schemas.microsoft.com/office/drawing/2014/main" id="{4D846380-6555-4DB9-BD68-FF9171C5D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937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165</xdr:row>
      <xdr:rowOff>0</xdr:rowOff>
    </xdr:from>
    <xdr:to>
      <xdr:col>2</xdr:col>
      <xdr:colOff>2042530</xdr:colOff>
      <xdr:row>165</xdr:row>
      <xdr:rowOff>1980000</xdr:rowOff>
    </xdr:to>
    <xdr:pic>
      <xdr:nvPicPr>
        <xdr:cNvPr id="6" name="Picture 5">
          <a:extLst>
            <a:ext uri="{FF2B5EF4-FFF2-40B4-BE49-F238E27FC236}">
              <a16:creationId xmlns:a16="http://schemas.microsoft.com/office/drawing/2014/main" id="{975883BE-DFE1-4D80-9EA7-22EBCB011F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537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161925</xdr:colOff>
      <xdr:row>165</xdr:row>
      <xdr:rowOff>0</xdr:rowOff>
    </xdr:from>
    <xdr:to>
      <xdr:col>7</xdr:col>
      <xdr:colOff>137530</xdr:colOff>
      <xdr:row>165</xdr:row>
      <xdr:rowOff>1980000</xdr:rowOff>
    </xdr:to>
    <xdr:pic>
      <xdr:nvPicPr>
        <xdr:cNvPr id="7" name="Picture 6">
          <a:extLst>
            <a:ext uri="{FF2B5EF4-FFF2-40B4-BE49-F238E27FC236}">
              <a16:creationId xmlns:a16="http://schemas.microsoft.com/office/drawing/2014/main" id="{83892283-A12D-4C27-B013-149E3C0B4B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2537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218</xdr:row>
      <xdr:rowOff>0</xdr:rowOff>
    </xdr:from>
    <xdr:to>
      <xdr:col>2</xdr:col>
      <xdr:colOff>2034089</xdr:colOff>
      <xdr:row>219</xdr:row>
      <xdr:rowOff>27375</xdr:rowOff>
    </xdr:to>
    <xdr:pic>
      <xdr:nvPicPr>
        <xdr:cNvPr id="4" name="Picture 3">
          <a:extLst>
            <a:ext uri="{FF2B5EF4-FFF2-40B4-BE49-F238E27FC236}">
              <a16:creationId xmlns:a16="http://schemas.microsoft.com/office/drawing/2014/main" id="{900A1C13-490A-49CE-B82E-2CDCF3A510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19195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223</xdr:row>
      <xdr:rowOff>57150</xdr:rowOff>
    </xdr:from>
    <xdr:to>
      <xdr:col>2</xdr:col>
      <xdr:colOff>2043614</xdr:colOff>
      <xdr:row>223</xdr:row>
      <xdr:rowOff>2037150</xdr:rowOff>
    </xdr:to>
    <xdr:pic>
      <xdr:nvPicPr>
        <xdr:cNvPr id="5" name="Picture 4">
          <a:extLst>
            <a:ext uri="{FF2B5EF4-FFF2-40B4-BE49-F238E27FC236}">
              <a16:creationId xmlns:a16="http://schemas.microsoft.com/office/drawing/2014/main" id="{E5F26F90-C2C8-4637-A03A-74745A267F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45770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2042530</xdr:colOff>
      <xdr:row>124</xdr:row>
      <xdr:rowOff>27375</xdr:rowOff>
    </xdr:to>
    <xdr:pic>
      <xdr:nvPicPr>
        <xdr:cNvPr id="5" name="Picture 4">
          <a:extLst>
            <a:ext uri="{FF2B5EF4-FFF2-40B4-BE49-F238E27FC236}">
              <a16:creationId xmlns:a16="http://schemas.microsoft.com/office/drawing/2014/main" id="{197580B1-8DC2-4542-B8DF-538F223761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88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2</xdr:col>
      <xdr:colOff>2042530</xdr:colOff>
      <xdr:row>128</xdr:row>
      <xdr:rowOff>1980000</xdr:rowOff>
    </xdr:to>
    <xdr:pic>
      <xdr:nvPicPr>
        <xdr:cNvPr id="6" name="Picture 5">
          <a:extLst>
            <a:ext uri="{FF2B5EF4-FFF2-40B4-BE49-F238E27FC236}">
              <a16:creationId xmlns:a16="http://schemas.microsoft.com/office/drawing/2014/main" id="{DB45112A-523D-4A91-9093-2BF1DDFED8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88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161925</xdr:colOff>
      <xdr:row>128</xdr:row>
      <xdr:rowOff>0</xdr:rowOff>
    </xdr:from>
    <xdr:to>
      <xdr:col>7</xdr:col>
      <xdr:colOff>137530</xdr:colOff>
      <xdr:row>128</xdr:row>
      <xdr:rowOff>1980000</xdr:rowOff>
    </xdr:to>
    <xdr:pic>
      <xdr:nvPicPr>
        <xdr:cNvPr id="7" name="Picture 6">
          <a:extLst>
            <a:ext uri="{FF2B5EF4-FFF2-40B4-BE49-F238E27FC236}">
              <a16:creationId xmlns:a16="http://schemas.microsoft.com/office/drawing/2014/main" id="{8ADD2753-143C-402F-8F85-C30257EEBB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5488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171</xdr:row>
      <xdr:rowOff>0</xdr:rowOff>
    </xdr:from>
    <xdr:to>
      <xdr:col>2</xdr:col>
      <xdr:colOff>2042530</xdr:colOff>
      <xdr:row>172</xdr:row>
      <xdr:rowOff>27375</xdr:rowOff>
    </xdr:to>
    <xdr:pic>
      <xdr:nvPicPr>
        <xdr:cNvPr id="4" name="Picture 3">
          <a:extLst>
            <a:ext uri="{FF2B5EF4-FFF2-40B4-BE49-F238E27FC236}">
              <a16:creationId xmlns:a16="http://schemas.microsoft.com/office/drawing/2014/main" id="{969106B5-35F9-454A-84A5-AB61F6E333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966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176</xdr:row>
      <xdr:rowOff>0</xdr:rowOff>
    </xdr:from>
    <xdr:to>
      <xdr:col>2</xdr:col>
      <xdr:colOff>2042530</xdr:colOff>
      <xdr:row>176</xdr:row>
      <xdr:rowOff>1980000</xdr:rowOff>
    </xdr:to>
    <xdr:pic>
      <xdr:nvPicPr>
        <xdr:cNvPr id="5" name="Picture 4">
          <a:extLst>
            <a:ext uri="{FF2B5EF4-FFF2-40B4-BE49-F238E27FC236}">
              <a16:creationId xmlns:a16="http://schemas.microsoft.com/office/drawing/2014/main" id="{A5C1568D-53D1-4219-A90A-504D24771E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566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2033005</xdr:colOff>
      <xdr:row>98</xdr:row>
      <xdr:rowOff>27375</xdr:rowOff>
    </xdr:to>
    <xdr:pic>
      <xdr:nvPicPr>
        <xdr:cNvPr id="4" name="Picture 3">
          <a:extLst>
            <a:ext uri="{FF2B5EF4-FFF2-40B4-BE49-F238E27FC236}">
              <a16:creationId xmlns:a16="http://schemas.microsoft.com/office/drawing/2014/main" id="{3E1E22D3-155B-4BD1-BAA7-F56E2991B6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7221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2</xdr:col>
      <xdr:colOff>2033005</xdr:colOff>
      <xdr:row>102</xdr:row>
      <xdr:rowOff>1980000</xdr:rowOff>
    </xdr:to>
    <xdr:pic>
      <xdr:nvPicPr>
        <xdr:cNvPr id="5" name="Picture 4">
          <a:extLst>
            <a:ext uri="{FF2B5EF4-FFF2-40B4-BE49-F238E27FC236}">
              <a16:creationId xmlns:a16="http://schemas.microsoft.com/office/drawing/2014/main" id="{4C8AA67B-BC4C-45B8-871E-C1196A976B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821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197</xdr:row>
      <xdr:rowOff>0</xdr:rowOff>
    </xdr:from>
    <xdr:to>
      <xdr:col>2</xdr:col>
      <xdr:colOff>2033005</xdr:colOff>
      <xdr:row>198</xdr:row>
      <xdr:rowOff>27375</xdr:rowOff>
    </xdr:to>
    <xdr:pic>
      <xdr:nvPicPr>
        <xdr:cNvPr id="4" name="Picture 3">
          <a:extLst>
            <a:ext uri="{FF2B5EF4-FFF2-40B4-BE49-F238E27FC236}">
              <a16:creationId xmlns:a16="http://schemas.microsoft.com/office/drawing/2014/main" id="{BDE02F86-54C0-4778-8F21-436DC552A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6156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201</xdr:row>
      <xdr:rowOff>0</xdr:rowOff>
    </xdr:from>
    <xdr:to>
      <xdr:col>2</xdr:col>
      <xdr:colOff>2033005</xdr:colOff>
      <xdr:row>201</xdr:row>
      <xdr:rowOff>1980000</xdr:rowOff>
    </xdr:to>
    <xdr:pic>
      <xdr:nvPicPr>
        <xdr:cNvPr id="5" name="Picture 4">
          <a:extLst>
            <a:ext uri="{FF2B5EF4-FFF2-40B4-BE49-F238E27FC236}">
              <a16:creationId xmlns:a16="http://schemas.microsoft.com/office/drawing/2014/main" id="{551DFBCB-24CA-452A-A5AD-153D3BE012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85953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76200</xdr:colOff>
      <xdr:row>169</xdr:row>
      <xdr:rowOff>0</xdr:rowOff>
    </xdr:from>
    <xdr:to>
      <xdr:col>2</xdr:col>
      <xdr:colOff>2118730</xdr:colOff>
      <xdr:row>170</xdr:row>
      <xdr:rowOff>27375</xdr:rowOff>
    </xdr:to>
    <xdr:pic>
      <xdr:nvPicPr>
        <xdr:cNvPr id="4" name="Picture 3">
          <a:extLst>
            <a:ext uri="{FF2B5EF4-FFF2-40B4-BE49-F238E27FC236}">
              <a16:creationId xmlns:a16="http://schemas.microsoft.com/office/drawing/2014/main" id="{9B821795-104B-451F-8780-61C2B9252F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3156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174</xdr:row>
      <xdr:rowOff>161925</xdr:rowOff>
    </xdr:from>
    <xdr:to>
      <xdr:col>2</xdr:col>
      <xdr:colOff>2042530</xdr:colOff>
      <xdr:row>175</xdr:row>
      <xdr:rowOff>46425</xdr:rowOff>
    </xdr:to>
    <xdr:pic>
      <xdr:nvPicPr>
        <xdr:cNvPr id="5" name="Picture 4">
          <a:extLst>
            <a:ext uri="{FF2B5EF4-FFF2-40B4-BE49-F238E27FC236}">
              <a16:creationId xmlns:a16="http://schemas.microsoft.com/office/drawing/2014/main" id="{860C1CE8-2044-43AF-86C3-F7229F530B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918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2033005</xdr:colOff>
      <xdr:row>129</xdr:row>
      <xdr:rowOff>27375</xdr:rowOff>
    </xdr:to>
    <xdr:pic>
      <xdr:nvPicPr>
        <xdr:cNvPr id="4" name="Picture 3">
          <a:extLst>
            <a:ext uri="{FF2B5EF4-FFF2-40B4-BE49-F238E27FC236}">
              <a16:creationId xmlns:a16="http://schemas.microsoft.com/office/drawing/2014/main" id="{F8FC36B5-1493-4CE9-A04E-DF883B073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88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133</xdr:row>
      <xdr:rowOff>0</xdr:rowOff>
    </xdr:from>
    <xdr:to>
      <xdr:col>2</xdr:col>
      <xdr:colOff>2033005</xdr:colOff>
      <xdr:row>133</xdr:row>
      <xdr:rowOff>1980000</xdr:rowOff>
    </xdr:to>
    <xdr:pic>
      <xdr:nvPicPr>
        <xdr:cNvPr id="5" name="Picture 4">
          <a:extLst>
            <a:ext uri="{FF2B5EF4-FFF2-40B4-BE49-F238E27FC236}">
              <a16:creationId xmlns:a16="http://schemas.microsoft.com/office/drawing/2014/main" id="{96954F58-CDC9-4B8A-A70D-70B4BE86CC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88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2</xdr:col>
      <xdr:colOff>2033005</xdr:colOff>
      <xdr:row>151</xdr:row>
      <xdr:rowOff>27375</xdr:rowOff>
    </xdr:to>
    <xdr:pic>
      <xdr:nvPicPr>
        <xdr:cNvPr id="5" name="Picture 4">
          <a:extLst>
            <a:ext uri="{FF2B5EF4-FFF2-40B4-BE49-F238E27FC236}">
              <a16:creationId xmlns:a16="http://schemas.microsoft.com/office/drawing/2014/main" id="{022DBC26-7BD1-4D63-8465-7C6372B0F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936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156</xdr:row>
      <xdr:rowOff>66675</xdr:rowOff>
    </xdr:from>
    <xdr:to>
      <xdr:col>2</xdr:col>
      <xdr:colOff>2033005</xdr:colOff>
      <xdr:row>156</xdr:row>
      <xdr:rowOff>2046675</xdr:rowOff>
    </xdr:to>
    <xdr:pic>
      <xdr:nvPicPr>
        <xdr:cNvPr id="6" name="Picture 5">
          <a:extLst>
            <a:ext uri="{FF2B5EF4-FFF2-40B4-BE49-F238E27FC236}">
              <a16:creationId xmlns:a16="http://schemas.microsoft.com/office/drawing/2014/main" id="{253339B7-E5C6-4CF3-ACD9-49DFB9D293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765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152400</xdr:colOff>
      <xdr:row>156</xdr:row>
      <xdr:rowOff>66675</xdr:rowOff>
    </xdr:from>
    <xdr:to>
      <xdr:col>6</xdr:col>
      <xdr:colOff>813805</xdr:colOff>
      <xdr:row>156</xdr:row>
      <xdr:rowOff>2046675</xdr:rowOff>
    </xdr:to>
    <xdr:pic>
      <xdr:nvPicPr>
        <xdr:cNvPr id="7" name="Picture 6">
          <a:extLst>
            <a:ext uri="{FF2B5EF4-FFF2-40B4-BE49-F238E27FC236}">
              <a16:creationId xmlns:a16="http://schemas.microsoft.com/office/drawing/2014/main" id="{B28D9300-2879-4FDE-8340-AF737D5BE1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9765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158</xdr:row>
      <xdr:rowOff>0</xdr:rowOff>
    </xdr:from>
    <xdr:to>
      <xdr:col>2</xdr:col>
      <xdr:colOff>2033005</xdr:colOff>
      <xdr:row>159</xdr:row>
      <xdr:rowOff>27375</xdr:rowOff>
    </xdr:to>
    <xdr:pic>
      <xdr:nvPicPr>
        <xdr:cNvPr id="4" name="Picture 3">
          <a:extLst>
            <a:ext uri="{FF2B5EF4-FFF2-40B4-BE49-F238E27FC236}">
              <a16:creationId xmlns:a16="http://schemas.microsoft.com/office/drawing/2014/main" id="{0426CFBF-E61A-486E-8C65-BDF6948DED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356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163</xdr:row>
      <xdr:rowOff>0</xdr:rowOff>
    </xdr:from>
    <xdr:to>
      <xdr:col>2</xdr:col>
      <xdr:colOff>2033005</xdr:colOff>
      <xdr:row>163</xdr:row>
      <xdr:rowOff>1980000</xdr:rowOff>
    </xdr:to>
    <xdr:pic>
      <xdr:nvPicPr>
        <xdr:cNvPr id="5" name="Picture 4">
          <a:extLst>
            <a:ext uri="{FF2B5EF4-FFF2-40B4-BE49-F238E27FC236}">
              <a16:creationId xmlns:a16="http://schemas.microsoft.com/office/drawing/2014/main" id="{17E65680-B515-4A5D-964B-A8E3D32FD3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956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2033005</xdr:colOff>
      <xdr:row>133</xdr:row>
      <xdr:rowOff>27375</xdr:rowOff>
    </xdr:to>
    <xdr:pic>
      <xdr:nvPicPr>
        <xdr:cNvPr id="4" name="Picture 3">
          <a:extLst>
            <a:ext uri="{FF2B5EF4-FFF2-40B4-BE49-F238E27FC236}">
              <a16:creationId xmlns:a16="http://schemas.microsoft.com/office/drawing/2014/main" id="{7E42D680-6D71-4158-8DCC-9E67D0D90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526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2</xdr:col>
      <xdr:colOff>2033005</xdr:colOff>
      <xdr:row>137</xdr:row>
      <xdr:rowOff>1980000</xdr:rowOff>
    </xdr:to>
    <xdr:pic>
      <xdr:nvPicPr>
        <xdr:cNvPr id="5" name="Picture 4">
          <a:extLst>
            <a:ext uri="{FF2B5EF4-FFF2-40B4-BE49-F238E27FC236}">
              <a16:creationId xmlns:a16="http://schemas.microsoft.com/office/drawing/2014/main" id="{B7BB51D6-29BD-4244-ABA4-AED06EDBD2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127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141</xdr:row>
      <xdr:rowOff>0</xdr:rowOff>
    </xdr:from>
    <xdr:to>
      <xdr:col>2</xdr:col>
      <xdr:colOff>2061580</xdr:colOff>
      <xdr:row>142</xdr:row>
      <xdr:rowOff>27375</xdr:rowOff>
    </xdr:to>
    <xdr:pic>
      <xdr:nvPicPr>
        <xdr:cNvPr id="4" name="Picture 3">
          <a:extLst>
            <a:ext uri="{FF2B5EF4-FFF2-40B4-BE49-F238E27FC236}">
              <a16:creationId xmlns:a16="http://schemas.microsoft.com/office/drawing/2014/main" id="{56C82317-6463-4F6A-890B-4684F1AE02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25193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145</xdr:row>
      <xdr:rowOff>152400</xdr:rowOff>
    </xdr:from>
    <xdr:to>
      <xdr:col>2</xdr:col>
      <xdr:colOff>2033005</xdr:colOff>
      <xdr:row>146</xdr:row>
      <xdr:rowOff>1970475</xdr:rowOff>
    </xdr:to>
    <xdr:pic>
      <xdr:nvPicPr>
        <xdr:cNvPr id="5" name="Picture 4">
          <a:extLst>
            <a:ext uri="{FF2B5EF4-FFF2-40B4-BE49-F238E27FC236}">
              <a16:creationId xmlns:a16="http://schemas.microsoft.com/office/drawing/2014/main" id="{2E2D1CFB-00F5-4B80-9414-D23DED20DE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7784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161</xdr:row>
      <xdr:rowOff>0</xdr:rowOff>
    </xdr:from>
    <xdr:to>
      <xdr:col>2</xdr:col>
      <xdr:colOff>2033005</xdr:colOff>
      <xdr:row>162</xdr:row>
      <xdr:rowOff>27375</xdr:rowOff>
    </xdr:to>
    <xdr:pic>
      <xdr:nvPicPr>
        <xdr:cNvPr id="4" name="Picture 3">
          <a:extLst>
            <a:ext uri="{FF2B5EF4-FFF2-40B4-BE49-F238E27FC236}">
              <a16:creationId xmlns:a16="http://schemas.microsoft.com/office/drawing/2014/main" id="{0C895100-5721-45E0-A014-F5EA0ACEB0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1656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166</xdr:row>
      <xdr:rowOff>0</xdr:rowOff>
    </xdr:from>
    <xdr:to>
      <xdr:col>2</xdr:col>
      <xdr:colOff>2033005</xdr:colOff>
      <xdr:row>166</xdr:row>
      <xdr:rowOff>1980000</xdr:rowOff>
    </xdr:to>
    <xdr:pic>
      <xdr:nvPicPr>
        <xdr:cNvPr id="5" name="Picture 4">
          <a:extLst>
            <a:ext uri="{FF2B5EF4-FFF2-40B4-BE49-F238E27FC236}">
              <a16:creationId xmlns:a16="http://schemas.microsoft.com/office/drawing/2014/main" id="{7DD946CA-65CF-4770-BF93-693D156E78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766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2</xdr:col>
      <xdr:colOff>2033005</xdr:colOff>
      <xdr:row>121</xdr:row>
      <xdr:rowOff>27375</xdr:rowOff>
    </xdr:to>
    <xdr:pic>
      <xdr:nvPicPr>
        <xdr:cNvPr id="4" name="Picture 3">
          <a:extLst>
            <a:ext uri="{FF2B5EF4-FFF2-40B4-BE49-F238E27FC236}">
              <a16:creationId xmlns:a16="http://schemas.microsoft.com/office/drawing/2014/main" id="{55864FF5-3FD4-4ED5-B695-F131CC8F36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593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125</xdr:row>
      <xdr:rowOff>0</xdr:rowOff>
    </xdr:from>
    <xdr:to>
      <xdr:col>2</xdr:col>
      <xdr:colOff>2033005</xdr:colOff>
      <xdr:row>125</xdr:row>
      <xdr:rowOff>1980000</xdr:rowOff>
    </xdr:to>
    <xdr:pic>
      <xdr:nvPicPr>
        <xdr:cNvPr id="5" name="Picture 4">
          <a:extLst>
            <a:ext uri="{FF2B5EF4-FFF2-40B4-BE49-F238E27FC236}">
              <a16:creationId xmlns:a16="http://schemas.microsoft.com/office/drawing/2014/main" id="{2ADE47BB-F17C-4349-BCB9-9A0BE4E900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193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215</xdr:row>
      <xdr:rowOff>152400</xdr:rowOff>
    </xdr:from>
    <xdr:to>
      <xdr:col>2</xdr:col>
      <xdr:colOff>2033927</xdr:colOff>
      <xdr:row>216</xdr:row>
      <xdr:rowOff>36900</xdr:rowOff>
    </xdr:to>
    <xdr:pic>
      <xdr:nvPicPr>
        <xdr:cNvPr id="4" name="Picture 3">
          <a:extLst>
            <a:ext uri="{FF2B5EF4-FFF2-40B4-BE49-F238E27FC236}">
              <a16:creationId xmlns:a16="http://schemas.microsoft.com/office/drawing/2014/main" id="{76A186B2-8933-4F18-A514-AE76E54BE5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21576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210</xdr:row>
      <xdr:rowOff>0</xdr:rowOff>
    </xdr:from>
    <xdr:to>
      <xdr:col>2</xdr:col>
      <xdr:colOff>2033927</xdr:colOff>
      <xdr:row>211</xdr:row>
      <xdr:rowOff>27375</xdr:rowOff>
    </xdr:to>
    <xdr:pic>
      <xdr:nvPicPr>
        <xdr:cNvPr id="5" name="Picture 4">
          <a:extLst>
            <a:ext uri="{FF2B5EF4-FFF2-40B4-BE49-F238E27FC236}">
              <a16:creationId xmlns:a16="http://schemas.microsoft.com/office/drawing/2014/main" id="{051255AD-DF85-4ED9-BE31-AA5A95053E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94049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2</xdr:col>
      <xdr:colOff>2033005</xdr:colOff>
      <xdr:row>187</xdr:row>
      <xdr:rowOff>36900</xdr:rowOff>
    </xdr:to>
    <xdr:pic>
      <xdr:nvPicPr>
        <xdr:cNvPr id="5" name="Picture 4">
          <a:extLst>
            <a:ext uri="{FF2B5EF4-FFF2-40B4-BE49-F238E27FC236}">
              <a16:creationId xmlns:a16="http://schemas.microsoft.com/office/drawing/2014/main" id="{29C580B4-1DC1-4FCC-BDD7-0E3B800E7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3251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170</xdr:row>
      <xdr:rowOff>0</xdr:rowOff>
    </xdr:from>
    <xdr:to>
      <xdr:col>2</xdr:col>
      <xdr:colOff>2033005</xdr:colOff>
      <xdr:row>171</xdr:row>
      <xdr:rowOff>27375</xdr:rowOff>
    </xdr:to>
    <xdr:pic>
      <xdr:nvPicPr>
        <xdr:cNvPr id="6" name="Picture 5">
          <a:extLst>
            <a:ext uri="{FF2B5EF4-FFF2-40B4-BE49-F238E27FC236}">
              <a16:creationId xmlns:a16="http://schemas.microsoft.com/office/drawing/2014/main" id="{FB7D16B2-4C51-4C82-B7ED-295F2194B6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0651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175</xdr:row>
      <xdr:rowOff>0</xdr:rowOff>
    </xdr:from>
    <xdr:to>
      <xdr:col>6</xdr:col>
      <xdr:colOff>909055</xdr:colOff>
      <xdr:row>187</xdr:row>
      <xdr:rowOff>36900</xdr:rowOff>
    </xdr:to>
    <xdr:pic>
      <xdr:nvPicPr>
        <xdr:cNvPr id="7" name="Picture 6">
          <a:extLst>
            <a:ext uri="{FF2B5EF4-FFF2-40B4-BE49-F238E27FC236}">
              <a16:creationId xmlns:a16="http://schemas.microsoft.com/office/drawing/2014/main" id="{833D8AAA-D3CA-4FB1-9FD0-23E01C926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33251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183</xdr:row>
      <xdr:rowOff>85725</xdr:rowOff>
    </xdr:from>
    <xdr:to>
      <xdr:col>2</xdr:col>
      <xdr:colOff>1899655</xdr:colOff>
      <xdr:row>195</xdr:row>
      <xdr:rowOff>122625</xdr:rowOff>
    </xdr:to>
    <xdr:pic>
      <xdr:nvPicPr>
        <xdr:cNvPr id="2" name="Picture 1">
          <a:extLst>
            <a:ext uri="{FF2B5EF4-FFF2-40B4-BE49-F238E27FC236}">
              <a16:creationId xmlns:a16="http://schemas.microsoft.com/office/drawing/2014/main" id="{9BA46B1C-992D-4963-BEF7-216AF04451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3137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168</xdr:row>
      <xdr:rowOff>0</xdr:rowOff>
    </xdr:from>
    <xdr:to>
      <xdr:col>2</xdr:col>
      <xdr:colOff>2033005</xdr:colOff>
      <xdr:row>180</xdr:row>
      <xdr:rowOff>36900</xdr:rowOff>
    </xdr:to>
    <xdr:pic>
      <xdr:nvPicPr>
        <xdr:cNvPr id="3" name="Picture 2">
          <a:extLst>
            <a:ext uri="{FF2B5EF4-FFF2-40B4-BE49-F238E27FC236}">
              <a16:creationId xmlns:a16="http://schemas.microsoft.com/office/drawing/2014/main" id="{FC4E12D1-01A5-4393-950A-C6B716F9EA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622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2033005</xdr:colOff>
      <xdr:row>134</xdr:row>
      <xdr:rowOff>27375</xdr:rowOff>
    </xdr:to>
    <xdr:pic>
      <xdr:nvPicPr>
        <xdr:cNvPr id="4" name="Picture 3">
          <a:extLst>
            <a:ext uri="{FF2B5EF4-FFF2-40B4-BE49-F238E27FC236}">
              <a16:creationId xmlns:a16="http://schemas.microsoft.com/office/drawing/2014/main" id="{4AD4266D-36C7-47B7-A439-27AF46F9E8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850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138</xdr:row>
      <xdr:rowOff>0</xdr:rowOff>
    </xdr:from>
    <xdr:to>
      <xdr:col>2</xdr:col>
      <xdr:colOff>2033005</xdr:colOff>
      <xdr:row>138</xdr:row>
      <xdr:rowOff>1980000</xdr:rowOff>
    </xdr:to>
    <xdr:pic>
      <xdr:nvPicPr>
        <xdr:cNvPr id="5" name="Picture 4">
          <a:extLst>
            <a:ext uri="{FF2B5EF4-FFF2-40B4-BE49-F238E27FC236}">
              <a16:creationId xmlns:a16="http://schemas.microsoft.com/office/drawing/2014/main" id="{BCF7114F-C8F1-4EF1-943C-71DB6D5008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450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2</xdr:col>
      <xdr:colOff>2033005</xdr:colOff>
      <xdr:row>135</xdr:row>
      <xdr:rowOff>27375</xdr:rowOff>
    </xdr:to>
    <xdr:pic>
      <xdr:nvPicPr>
        <xdr:cNvPr id="4" name="Picture 3">
          <a:extLst>
            <a:ext uri="{FF2B5EF4-FFF2-40B4-BE49-F238E27FC236}">
              <a16:creationId xmlns:a16="http://schemas.microsoft.com/office/drawing/2014/main" id="{977860CC-CDD6-4ECC-9A06-CAB02D0607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012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139</xdr:row>
      <xdr:rowOff>0</xdr:rowOff>
    </xdr:from>
    <xdr:to>
      <xdr:col>2</xdr:col>
      <xdr:colOff>2033005</xdr:colOff>
      <xdr:row>139</xdr:row>
      <xdr:rowOff>1980000</xdr:rowOff>
    </xdr:to>
    <xdr:pic>
      <xdr:nvPicPr>
        <xdr:cNvPr id="5" name="Picture 4">
          <a:extLst>
            <a:ext uri="{FF2B5EF4-FFF2-40B4-BE49-F238E27FC236}">
              <a16:creationId xmlns:a16="http://schemas.microsoft.com/office/drawing/2014/main" id="{718700FE-F013-461E-B26D-99FF9726B4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6128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2033005</xdr:colOff>
      <xdr:row>128</xdr:row>
      <xdr:rowOff>27375</xdr:rowOff>
    </xdr:to>
    <xdr:pic>
      <xdr:nvPicPr>
        <xdr:cNvPr id="4" name="Picture 3">
          <a:extLst>
            <a:ext uri="{FF2B5EF4-FFF2-40B4-BE49-F238E27FC236}">
              <a16:creationId xmlns:a16="http://schemas.microsoft.com/office/drawing/2014/main" id="{DC23280C-66D4-4F10-9B5D-062A28A51C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79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2</xdr:col>
      <xdr:colOff>2033005</xdr:colOff>
      <xdr:row>132</xdr:row>
      <xdr:rowOff>1980000</xdr:rowOff>
    </xdr:to>
    <xdr:pic>
      <xdr:nvPicPr>
        <xdr:cNvPr id="5" name="Picture 4">
          <a:extLst>
            <a:ext uri="{FF2B5EF4-FFF2-40B4-BE49-F238E27FC236}">
              <a16:creationId xmlns:a16="http://schemas.microsoft.com/office/drawing/2014/main" id="{DD3D0C4C-27C7-44C5-966F-CE41203506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79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131</xdr:row>
      <xdr:rowOff>27375</xdr:rowOff>
    </xdr:to>
    <xdr:pic>
      <xdr:nvPicPr>
        <xdr:cNvPr id="4" name="Picture 3">
          <a:extLst>
            <a:ext uri="{FF2B5EF4-FFF2-40B4-BE49-F238E27FC236}">
              <a16:creationId xmlns:a16="http://schemas.microsoft.com/office/drawing/2014/main" id="{7F4A23CF-F7F7-4919-827E-D711A8E817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40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5" name="Picture 4">
          <a:extLst>
            <a:ext uri="{FF2B5EF4-FFF2-40B4-BE49-F238E27FC236}">
              <a16:creationId xmlns:a16="http://schemas.microsoft.com/office/drawing/2014/main" id="{EC4052B5-4D7A-40D2-831F-CB60B6AA98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413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131</xdr:row>
      <xdr:rowOff>27375</xdr:rowOff>
    </xdr:to>
    <xdr:pic>
      <xdr:nvPicPr>
        <xdr:cNvPr id="4" name="Picture 3">
          <a:extLst>
            <a:ext uri="{FF2B5EF4-FFF2-40B4-BE49-F238E27FC236}">
              <a16:creationId xmlns:a16="http://schemas.microsoft.com/office/drawing/2014/main" id="{92995D54-3038-4A7F-ACE5-70A128EF0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40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5" name="Picture 4">
          <a:extLst>
            <a:ext uri="{FF2B5EF4-FFF2-40B4-BE49-F238E27FC236}">
              <a16:creationId xmlns:a16="http://schemas.microsoft.com/office/drawing/2014/main" id="{CEAA9889-A8F9-4675-AE2E-2183FBE6D3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413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59F0-B4CC-4747-8F55-4CE8298D6E11}">
  <dimension ref="A1:C30"/>
  <sheetViews>
    <sheetView zoomScale="110" zoomScaleNormal="110" workbookViewId="0">
      <pane ySplit="1" topLeftCell="A2" activePane="bottomLeft" state="frozen"/>
      <selection activeCell="K8" sqref="K8"/>
      <selection pane="bottomLeft" activeCell="F26" sqref="F26"/>
    </sheetView>
  </sheetViews>
  <sheetFormatPr defaultColWidth="9.140625" defaultRowHeight="15" x14ac:dyDescent="0.25"/>
  <cols>
    <col min="1" max="1" width="6.140625" style="2" bestFit="1" customWidth="1"/>
    <col min="2" max="2" width="10.42578125" style="2" bestFit="1" customWidth="1"/>
    <col min="3" max="3" width="56.140625" style="2" bestFit="1" customWidth="1"/>
    <col min="4" max="16384" width="9.140625" style="2"/>
  </cols>
  <sheetData>
    <row r="1" spans="1:3" x14ac:dyDescent="0.25">
      <c r="A1" s="1" t="s">
        <v>832</v>
      </c>
      <c r="B1" s="1" t="s">
        <v>833</v>
      </c>
      <c r="C1" s="1" t="s">
        <v>834</v>
      </c>
    </row>
    <row r="2" spans="1:3" x14ac:dyDescent="0.25">
      <c r="A2" s="3">
        <v>1</v>
      </c>
      <c r="B2" s="4" t="s">
        <v>835</v>
      </c>
      <c r="C2" s="5" t="s">
        <v>1</v>
      </c>
    </row>
    <row r="3" spans="1:3" x14ac:dyDescent="0.25">
      <c r="A3" s="3">
        <v>2</v>
      </c>
      <c r="B3" s="4" t="s">
        <v>836</v>
      </c>
      <c r="C3" s="5" t="s">
        <v>837</v>
      </c>
    </row>
    <row r="4" spans="1:3" x14ac:dyDescent="0.25">
      <c r="A4" s="3">
        <v>3</v>
      </c>
      <c r="B4" s="4" t="s">
        <v>838</v>
      </c>
      <c r="C4" s="5" t="s">
        <v>183</v>
      </c>
    </row>
    <row r="5" spans="1:3" x14ac:dyDescent="0.25">
      <c r="A5" s="3">
        <v>4</v>
      </c>
      <c r="B5" s="4" t="s">
        <v>839</v>
      </c>
      <c r="C5" s="5" t="s">
        <v>840</v>
      </c>
    </row>
    <row r="6" spans="1:3" x14ac:dyDescent="0.25">
      <c r="A6" s="3">
        <v>5</v>
      </c>
      <c r="B6" s="4" t="s">
        <v>841</v>
      </c>
      <c r="C6" s="5" t="s">
        <v>842</v>
      </c>
    </row>
    <row r="7" spans="1:3" x14ac:dyDescent="0.25">
      <c r="A7" s="3">
        <v>6</v>
      </c>
      <c r="B7" s="4" t="s">
        <v>843</v>
      </c>
      <c r="C7" s="5" t="s">
        <v>844</v>
      </c>
    </row>
    <row r="8" spans="1:3" x14ac:dyDescent="0.25">
      <c r="A8" s="3">
        <v>7</v>
      </c>
      <c r="B8" s="4" t="s">
        <v>845</v>
      </c>
      <c r="C8" s="5" t="s">
        <v>846</v>
      </c>
    </row>
    <row r="9" spans="1:3" x14ac:dyDescent="0.25">
      <c r="A9" s="3">
        <v>8</v>
      </c>
      <c r="B9" s="4" t="s">
        <v>847</v>
      </c>
      <c r="C9" s="5" t="s">
        <v>439</v>
      </c>
    </row>
    <row r="10" spans="1:3" x14ac:dyDescent="0.25">
      <c r="A10" s="3">
        <v>9</v>
      </c>
      <c r="B10" s="4" t="s">
        <v>848</v>
      </c>
      <c r="C10" s="5" t="s">
        <v>442</v>
      </c>
    </row>
    <row r="11" spans="1:3" x14ac:dyDescent="0.25">
      <c r="A11" s="3">
        <v>10</v>
      </c>
      <c r="B11" s="4" t="s">
        <v>849</v>
      </c>
      <c r="C11" s="5" t="s">
        <v>443</v>
      </c>
    </row>
    <row r="12" spans="1:3" x14ac:dyDescent="0.25">
      <c r="A12" s="3">
        <v>11</v>
      </c>
      <c r="B12" s="4" t="s">
        <v>850</v>
      </c>
      <c r="C12" s="5" t="s">
        <v>444</v>
      </c>
    </row>
    <row r="13" spans="1:3" x14ac:dyDescent="0.25">
      <c r="A13" s="3">
        <v>12</v>
      </c>
      <c r="B13" s="4" t="s">
        <v>851</v>
      </c>
      <c r="C13" s="5" t="s">
        <v>445</v>
      </c>
    </row>
    <row r="14" spans="1:3" x14ac:dyDescent="0.25">
      <c r="A14" s="3">
        <v>13</v>
      </c>
      <c r="B14" s="4" t="s">
        <v>852</v>
      </c>
      <c r="C14" s="5" t="s">
        <v>502</v>
      </c>
    </row>
    <row r="15" spans="1:3" x14ac:dyDescent="0.25">
      <c r="A15" s="3">
        <v>14</v>
      </c>
      <c r="B15" s="4" t="s">
        <v>853</v>
      </c>
      <c r="C15" s="5" t="s">
        <v>854</v>
      </c>
    </row>
    <row r="16" spans="1:3" x14ac:dyDescent="0.25">
      <c r="A16" s="3">
        <v>15</v>
      </c>
      <c r="B16" s="4" t="s">
        <v>855</v>
      </c>
      <c r="C16" s="5" t="s">
        <v>645</v>
      </c>
    </row>
    <row r="17" spans="1:3" x14ac:dyDescent="0.25">
      <c r="A17" s="3">
        <v>16</v>
      </c>
      <c r="B17" s="4" t="s">
        <v>856</v>
      </c>
      <c r="C17" s="5" t="s">
        <v>1075</v>
      </c>
    </row>
    <row r="18" spans="1:3" x14ac:dyDescent="0.25">
      <c r="A18" s="3">
        <v>17</v>
      </c>
      <c r="B18" s="4" t="s">
        <v>857</v>
      </c>
      <c r="C18" s="5" t="s">
        <v>676</v>
      </c>
    </row>
    <row r="19" spans="1:3" x14ac:dyDescent="0.25">
      <c r="A19" s="3">
        <v>18</v>
      </c>
      <c r="B19" s="4" t="s">
        <v>858</v>
      </c>
      <c r="C19" s="5" t="s">
        <v>859</v>
      </c>
    </row>
    <row r="20" spans="1:3" x14ac:dyDescent="0.25">
      <c r="A20" s="3">
        <v>19</v>
      </c>
      <c r="B20" s="4" t="s">
        <v>860</v>
      </c>
      <c r="C20" s="5" t="s">
        <v>718</v>
      </c>
    </row>
    <row r="21" spans="1:3" x14ac:dyDescent="0.25">
      <c r="A21" s="3">
        <v>20</v>
      </c>
      <c r="B21" s="4" t="s">
        <v>861</v>
      </c>
      <c r="C21" s="5" t="s">
        <v>862</v>
      </c>
    </row>
    <row r="22" spans="1:3" x14ac:dyDescent="0.25">
      <c r="A22" s="3">
        <v>21</v>
      </c>
      <c r="B22" s="4" t="s">
        <v>863</v>
      </c>
      <c r="C22" s="5" t="s">
        <v>787</v>
      </c>
    </row>
    <row r="23" spans="1:3" x14ac:dyDescent="0.25">
      <c r="A23" s="3">
        <v>22</v>
      </c>
      <c r="B23" s="4" t="s">
        <v>864</v>
      </c>
      <c r="C23" s="5" t="s">
        <v>795</v>
      </c>
    </row>
    <row r="24" spans="1:3" x14ac:dyDescent="0.25">
      <c r="A24" s="3">
        <v>23</v>
      </c>
      <c r="B24" s="4" t="s">
        <v>865</v>
      </c>
      <c r="C24" s="5" t="s">
        <v>798</v>
      </c>
    </row>
    <row r="25" spans="1:3" x14ac:dyDescent="0.25">
      <c r="A25" s="3">
        <v>24</v>
      </c>
      <c r="B25" s="4" t="s">
        <v>866</v>
      </c>
      <c r="C25" s="5" t="s">
        <v>800</v>
      </c>
    </row>
    <row r="26" spans="1:3" x14ac:dyDescent="0.25">
      <c r="A26" s="3">
        <v>25</v>
      </c>
      <c r="B26" s="4" t="s">
        <v>867</v>
      </c>
      <c r="C26" s="5" t="s">
        <v>801</v>
      </c>
    </row>
    <row r="27" spans="1:3" x14ac:dyDescent="0.25">
      <c r="A27" s="3">
        <v>26</v>
      </c>
      <c r="B27" s="4" t="s">
        <v>868</v>
      </c>
      <c r="C27" s="5" t="s">
        <v>815</v>
      </c>
    </row>
    <row r="28" spans="1:3" x14ac:dyDescent="0.25">
      <c r="A28" s="3">
        <v>27</v>
      </c>
      <c r="B28" s="4" t="s">
        <v>869</v>
      </c>
      <c r="C28" s="5" t="s">
        <v>816</v>
      </c>
    </row>
    <row r="29" spans="1:3" x14ac:dyDescent="0.25">
      <c r="A29" s="3">
        <v>28</v>
      </c>
      <c r="B29" s="4" t="s">
        <v>870</v>
      </c>
      <c r="C29" s="5" t="s">
        <v>817</v>
      </c>
    </row>
    <row r="30" spans="1:3" x14ac:dyDescent="0.25">
      <c r="A30" s="3">
        <v>29</v>
      </c>
      <c r="B30" s="6" t="s">
        <v>871</v>
      </c>
      <c r="C30" s="5" t="s">
        <v>802</v>
      </c>
    </row>
  </sheetData>
  <hyperlinks>
    <hyperlink ref="B4" location="MIDCAP!A1" display="MIDCAP" xr:uid="{70B7E5C2-44F5-4738-BCD4-4DF41838DF9C}"/>
    <hyperlink ref="B5" location="MULTIP!A1" display="MULTIP" xr:uid="{257422F0-35E0-46A2-BCCA-5543F03151BE}"/>
    <hyperlink ref="B6" location="SLTADV3!A1" display="SLTADV3" xr:uid="{380A8A67-A6CC-489C-B1BF-044F6DDCB227}"/>
    <hyperlink ref="B7" location="SLTADV4!A1" display="SLTADV4" xr:uid="{33FA0EB8-8138-40D4-8A8E-0F9836B94A3C}"/>
    <hyperlink ref="B8" location="SLTAX2!A1" display="SLTAX2" xr:uid="{C79FC20B-BBF1-4C99-B5C3-774BC01DA34E}"/>
    <hyperlink ref="B9" location="SLTAX3!A1" display="SLTAX3" xr:uid="{71617438-5255-4ED8-9AF3-AB179DBBC05F}"/>
    <hyperlink ref="B10" location="SLTAX4!A1" display="SLTAX4" xr:uid="{A685A6AF-DBEF-4D25-B455-F4DE3992295C}"/>
    <hyperlink ref="B11" location="SLTAX5!A1" display="SLTAX5" xr:uid="{398F6D87-8973-405C-861D-0FED0FF685C6}"/>
    <hyperlink ref="B12" location="SLTAX6!A1" display="SLTAX6" xr:uid="{257F08DF-838C-4F6A-98CB-24930695ECA4}"/>
    <hyperlink ref="B13" location="SMILE!A1" display="SMILE" xr:uid="{25365847-D855-441F-8420-6FFA4FCA6DAD}"/>
    <hyperlink ref="B14" location="SPAHF!A1" display="SPAHF" xr:uid="{B97E769A-233F-482C-A5AF-8CB169154ECC}"/>
    <hyperlink ref="B15" location="SPARF!A1" display="SPARF" xr:uid="{23773CB8-A9F4-4450-8350-4C7027FDA53A}"/>
    <hyperlink ref="B16" location="SPBAF!A1" display="SPBAF" xr:uid="{758ACDEB-971D-451A-91C8-BB6BE2C8E4B2}"/>
    <hyperlink ref="B18" location="SPESF!A1" display="SPESF" xr:uid="{0D616DF8-7D85-4DDA-86D4-1723EA038BFD}"/>
    <hyperlink ref="B19" location="SPFOCUS!A1" display="SPFOCUS" xr:uid="{8A0234DF-B199-4535-A4DA-DE34251400FC}"/>
    <hyperlink ref="B20" location="SPMUCF!A1" display="SPMUCF" xr:uid="{DEFC0D30-9D59-4100-A90C-7D53715B8FB4}"/>
    <hyperlink ref="B21" location="SPSN100!A1" display="SPSN100" xr:uid="{FE08DD5D-EC58-41B0-95DB-E3CB35345194}"/>
    <hyperlink ref="B22" location="SPTAX!A1" display="SPTAX" xr:uid="{246B5C91-330E-4DCF-9754-54253F0C2185}"/>
    <hyperlink ref="B23" location="SRURAL!A1" display="SRURAL" xr:uid="{1F84383E-BDC2-4B93-81DA-151AE35C43E6}"/>
    <hyperlink ref="B24" location="SSFUND!A1" display="SSFUND" xr:uid="{CF23652E-AFEE-4B2F-89B9-78EC05306D36}"/>
    <hyperlink ref="B25" location="STAX!A1" display="STAX" xr:uid="{B294CD16-40B9-46F0-9E6A-DFF879025E0A}"/>
    <hyperlink ref="B26" location="SUNBCF!A1" display="SUNBCF" xr:uid="{E37A3844-E12F-453C-B822-F1C5DBEE34AC}"/>
    <hyperlink ref="B28" location="SUNFOP!A1" display="SUNFOP" xr:uid="{58E05BF6-6966-4C05-879B-10F0317521D6}"/>
    <hyperlink ref="B3" location="GLOB!A1" display="GLOB" xr:uid="{0B8BF1F0-8D2F-4B60-8A97-B5E65DB85F78}"/>
    <hyperlink ref="B27" location="SUNFCF!A1" display="SUNFCF" xr:uid="{7929DEF0-B1DF-47E7-B268-B0D987B444AE}"/>
    <hyperlink ref="B17" location="SPDYF!A1" display="SPDYF" xr:uid="{95ACC3BC-D8A9-4B77-A2BC-332E9E600120}"/>
    <hyperlink ref="B29" location="SUNMAF!A1" display="SUNMAF" xr:uid="{2E39FDF0-7034-4984-BD71-F268C95165C4}"/>
    <hyperlink ref="B2" location="CAPEXG!A1" display="CAPEXG" xr:uid="{A172FFD2-5751-4452-AAEF-29664EA71E7D}"/>
    <hyperlink ref="B30" location="SUNCYF!A1" display="SUNCYF" xr:uid="{D937128B-67C4-4CB4-939A-136CF29EDE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E675-4096-424F-B5D5-82124C15FF42}">
  <sheetPr>
    <outlinePr summaryBelow="0" summaryRight="0"/>
  </sheetPr>
  <dimension ref="A1:Q137"/>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442</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3746</v>
      </c>
      <c r="F7" s="31">
        <v>229.55488</v>
      </c>
      <c r="G7" s="32">
        <v>6.9277259999999993E-2</v>
      </c>
      <c r="H7" s="27" t="s">
        <v>144</v>
      </c>
    </row>
    <row r="8" spans="1:9" x14ac:dyDescent="0.2">
      <c r="A8" s="28">
        <v>2</v>
      </c>
      <c r="B8" s="29" t="s">
        <v>364</v>
      </c>
      <c r="C8" s="29" t="s">
        <v>365</v>
      </c>
      <c r="D8" s="29" t="s">
        <v>55</v>
      </c>
      <c r="E8" s="30">
        <v>9824</v>
      </c>
      <c r="F8" s="31">
        <v>196.88278399999999</v>
      </c>
      <c r="G8" s="32">
        <v>5.9417169999999998E-2</v>
      </c>
      <c r="H8" s="27" t="s">
        <v>144</v>
      </c>
    </row>
    <row r="9" spans="1:9" x14ac:dyDescent="0.2">
      <c r="A9" s="28">
        <v>3</v>
      </c>
      <c r="B9" s="29" t="s">
        <v>360</v>
      </c>
      <c r="C9" s="29" t="s">
        <v>361</v>
      </c>
      <c r="D9" s="29" t="s">
        <v>196</v>
      </c>
      <c r="E9" s="30">
        <v>33900</v>
      </c>
      <c r="F9" s="31">
        <v>171.17805000000001</v>
      </c>
      <c r="G9" s="32">
        <v>5.1659749999999997E-2</v>
      </c>
      <c r="H9" s="27" t="s">
        <v>144</v>
      </c>
    </row>
    <row r="10" spans="1:9" x14ac:dyDescent="0.2">
      <c r="A10" s="28">
        <v>4</v>
      </c>
      <c r="B10" s="29" t="s">
        <v>362</v>
      </c>
      <c r="C10" s="29" t="s">
        <v>363</v>
      </c>
      <c r="D10" s="29" t="s">
        <v>223</v>
      </c>
      <c r="E10" s="30">
        <v>48585</v>
      </c>
      <c r="F10" s="31">
        <v>153.771525</v>
      </c>
      <c r="G10" s="32">
        <v>4.6406639999999999E-2</v>
      </c>
      <c r="H10" s="27" t="s">
        <v>144</v>
      </c>
    </row>
    <row r="11" spans="1:9" x14ac:dyDescent="0.2">
      <c r="A11" s="28">
        <v>5</v>
      </c>
      <c r="B11" s="29" t="s">
        <v>380</v>
      </c>
      <c r="C11" s="29" t="s">
        <v>381</v>
      </c>
      <c r="D11" s="29" t="s">
        <v>228</v>
      </c>
      <c r="E11" s="30">
        <v>6306</v>
      </c>
      <c r="F11" s="31">
        <v>145.813638</v>
      </c>
      <c r="G11" s="32">
        <v>4.4005030000000001E-2</v>
      </c>
      <c r="H11" s="27" t="s">
        <v>144</v>
      </c>
    </row>
    <row r="12" spans="1:9" x14ac:dyDescent="0.2">
      <c r="A12" s="28">
        <v>6</v>
      </c>
      <c r="B12" s="29" t="s">
        <v>340</v>
      </c>
      <c r="C12" s="29" t="s">
        <v>341</v>
      </c>
      <c r="D12" s="29" t="s">
        <v>267</v>
      </c>
      <c r="E12" s="30">
        <v>9043</v>
      </c>
      <c r="F12" s="31">
        <v>143.24112</v>
      </c>
      <c r="G12" s="32">
        <v>4.3228669999999997E-2</v>
      </c>
      <c r="H12" s="27" t="s">
        <v>144</v>
      </c>
    </row>
    <row r="13" spans="1:9" ht="25.5" x14ac:dyDescent="0.2">
      <c r="A13" s="28">
        <v>7</v>
      </c>
      <c r="B13" s="29" t="s">
        <v>368</v>
      </c>
      <c r="C13" s="29" t="s">
        <v>369</v>
      </c>
      <c r="D13" s="29" t="s">
        <v>270</v>
      </c>
      <c r="E13" s="30">
        <v>3138</v>
      </c>
      <c r="F13" s="31">
        <v>141.88780800000001</v>
      </c>
      <c r="G13" s="32">
        <v>4.2820259999999999E-2</v>
      </c>
      <c r="H13" s="27" t="s">
        <v>144</v>
      </c>
    </row>
    <row r="14" spans="1:9" x14ac:dyDescent="0.2">
      <c r="A14" s="28">
        <v>8</v>
      </c>
      <c r="B14" s="29" t="s">
        <v>366</v>
      </c>
      <c r="C14" s="29" t="s">
        <v>367</v>
      </c>
      <c r="D14" s="29" t="s">
        <v>28</v>
      </c>
      <c r="E14" s="30">
        <v>36437</v>
      </c>
      <c r="F14" s="31">
        <v>128.71370250000001</v>
      </c>
      <c r="G14" s="32">
        <v>3.8844450000000003E-2</v>
      </c>
      <c r="H14" s="27" t="s">
        <v>144</v>
      </c>
    </row>
    <row r="15" spans="1:9" ht="25.5" x14ac:dyDescent="0.2">
      <c r="A15" s="28">
        <v>9</v>
      </c>
      <c r="B15" s="29" t="s">
        <v>36</v>
      </c>
      <c r="C15" s="29" t="s">
        <v>37</v>
      </c>
      <c r="D15" s="29" t="s">
        <v>25</v>
      </c>
      <c r="E15" s="30">
        <v>2480</v>
      </c>
      <c r="F15" s="31">
        <v>126.79496</v>
      </c>
      <c r="G15" s="32">
        <v>3.8265390000000003E-2</v>
      </c>
      <c r="H15" s="27" t="s">
        <v>144</v>
      </c>
    </row>
    <row r="16" spans="1:9" x14ac:dyDescent="0.2">
      <c r="A16" s="28">
        <v>10</v>
      </c>
      <c r="B16" s="29" t="s">
        <v>374</v>
      </c>
      <c r="C16" s="29" t="s">
        <v>375</v>
      </c>
      <c r="D16" s="29" t="s">
        <v>28</v>
      </c>
      <c r="E16" s="30">
        <v>187038</v>
      </c>
      <c r="F16" s="31">
        <v>125.221941</v>
      </c>
      <c r="G16" s="32">
        <v>3.7790669999999998E-2</v>
      </c>
      <c r="H16" s="27" t="s">
        <v>144</v>
      </c>
    </row>
    <row r="17" spans="1:8" x14ac:dyDescent="0.2">
      <c r="A17" s="28">
        <v>11</v>
      </c>
      <c r="B17" s="29" t="s">
        <v>370</v>
      </c>
      <c r="C17" s="29" t="s">
        <v>371</v>
      </c>
      <c r="D17" s="29" t="s">
        <v>28</v>
      </c>
      <c r="E17" s="30">
        <v>290098</v>
      </c>
      <c r="F17" s="31">
        <v>123.6687774</v>
      </c>
      <c r="G17" s="32">
        <v>3.732195E-2</v>
      </c>
      <c r="H17" s="27" t="s">
        <v>144</v>
      </c>
    </row>
    <row r="18" spans="1:8" x14ac:dyDescent="0.2">
      <c r="A18" s="28">
        <v>12</v>
      </c>
      <c r="B18" s="29" t="s">
        <v>73</v>
      </c>
      <c r="C18" s="29" t="s">
        <v>74</v>
      </c>
      <c r="D18" s="29" t="s">
        <v>72</v>
      </c>
      <c r="E18" s="30">
        <v>16174</v>
      </c>
      <c r="F18" s="31">
        <v>118.498811</v>
      </c>
      <c r="G18" s="32">
        <v>3.57617E-2</v>
      </c>
      <c r="H18" s="27" t="s">
        <v>144</v>
      </c>
    </row>
    <row r="19" spans="1:8" x14ac:dyDescent="0.2">
      <c r="A19" s="28">
        <v>13</v>
      </c>
      <c r="B19" s="29" t="s">
        <v>372</v>
      </c>
      <c r="C19" s="29" t="s">
        <v>373</v>
      </c>
      <c r="D19" s="29" t="s">
        <v>55</v>
      </c>
      <c r="E19" s="30">
        <v>47004</v>
      </c>
      <c r="F19" s="31">
        <v>109.2184944</v>
      </c>
      <c r="G19" s="32">
        <v>3.2960999999999997E-2</v>
      </c>
      <c r="H19" s="27" t="s">
        <v>144</v>
      </c>
    </row>
    <row r="20" spans="1:8" x14ac:dyDescent="0.2">
      <c r="A20" s="28">
        <v>14</v>
      </c>
      <c r="B20" s="29" t="s">
        <v>128</v>
      </c>
      <c r="C20" s="29" t="s">
        <v>129</v>
      </c>
      <c r="D20" s="29" t="s">
        <v>72</v>
      </c>
      <c r="E20" s="30">
        <v>2964</v>
      </c>
      <c r="F20" s="31">
        <v>90.805104</v>
      </c>
      <c r="G20" s="32">
        <v>2.7404029999999999E-2</v>
      </c>
      <c r="H20" s="27" t="s">
        <v>144</v>
      </c>
    </row>
    <row r="21" spans="1:8" ht="25.5" x14ac:dyDescent="0.2">
      <c r="A21" s="28">
        <v>15</v>
      </c>
      <c r="B21" s="29" t="s">
        <v>376</v>
      </c>
      <c r="C21" s="29" t="s">
        <v>377</v>
      </c>
      <c r="D21" s="29" t="s">
        <v>193</v>
      </c>
      <c r="E21" s="30">
        <v>1708</v>
      </c>
      <c r="F21" s="31">
        <v>86.800560000000004</v>
      </c>
      <c r="G21" s="32">
        <v>2.61955E-2</v>
      </c>
      <c r="H21" s="27" t="s">
        <v>144</v>
      </c>
    </row>
    <row r="22" spans="1:8" ht="25.5" x14ac:dyDescent="0.2">
      <c r="A22" s="28">
        <v>16</v>
      </c>
      <c r="B22" s="29" t="s">
        <v>382</v>
      </c>
      <c r="C22" s="29" t="s">
        <v>383</v>
      </c>
      <c r="D22" s="29" t="s">
        <v>384</v>
      </c>
      <c r="E22" s="30">
        <v>25470</v>
      </c>
      <c r="F22" s="31">
        <v>85.961250000000007</v>
      </c>
      <c r="G22" s="32">
        <v>2.594221E-2</v>
      </c>
      <c r="H22" s="27" t="s">
        <v>144</v>
      </c>
    </row>
    <row r="23" spans="1:8" x14ac:dyDescent="0.2">
      <c r="A23" s="28">
        <v>17</v>
      </c>
      <c r="B23" s="29" t="s">
        <v>387</v>
      </c>
      <c r="C23" s="29" t="s">
        <v>388</v>
      </c>
      <c r="D23" s="29" t="s">
        <v>95</v>
      </c>
      <c r="E23" s="30">
        <v>10638</v>
      </c>
      <c r="F23" s="31">
        <v>76.077657000000002</v>
      </c>
      <c r="G23" s="32">
        <v>2.2959440000000001E-2</v>
      </c>
      <c r="H23" s="27" t="s">
        <v>144</v>
      </c>
    </row>
    <row r="24" spans="1:8" x14ac:dyDescent="0.2">
      <c r="A24" s="28">
        <v>18</v>
      </c>
      <c r="B24" s="29" t="s">
        <v>114</v>
      </c>
      <c r="C24" s="29" t="s">
        <v>115</v>
      </c>
      <c r="D24" s="29" t="s">
        <v>72</v>
      </c>
      <c r="E24" s="30">
        <v>4465</v>
      </c>
      <c r="F24" s="31">
        <v>75.284364999999994</v>
      </c>
      <c r="G24" s="32">
        <v>2.272004E-2</v>
      </c>
      <c r="H24" s="27" t="s">
        <v>144</v>
      </c>
    </row>
    <row r="25" spans="1:8" x14ac:dyDescent="0.2">
      <c r="A25" s="28">
        <v>19</v>
      </c>
      <c r="B25" s="29" t="s">
        <v>385</v>
      </c>
      <c r="C25" s="29" t="s">
        <v>386</v>
      </c>
      <c r="D25" s="29" t="s">
        <v>95</v>
      </c>
      <c r="E25" s="30">
        <v>4021</v>
      </c>
      <c r="F25" s="31">
        <v>74.955461</v>
      </c>
      <c r="G25" s="32">
        <v>2.262078E-2</v>
      </c>
      <c r="H25" s="27" t="s">
        <v>144</v>
      </c>
    </row>
    <row r="26" spans="1:8" x14ac:dyDescent="0.2">
      <c r="A26" s="28">
        <v>20</v>
      </c>
      <c r="B26" s="29" t="s">
        <v>402</v>
      </c>
      <c r="C26" s="29" t="s">
        <v>403</v>
      </c>
      <c r="D26" s="29" t="s">
        <v>199</v>
      </c>
      <c r="E26" s="30">
        <v>18242</v>
      </c>
      <c r="F26" s="31">
        <v>71.180284</v>
      </c>
      <c r="G26" s="32">
        <v>2.1481469999999999E-2</v>
      </c>
      <c r="H26" s="27" t="s">
        <v>144</v>
      </c>
    </row>
    <row r="27" spans="1:8" x14ac:dyDescent="0.2">
      <c r="A27" s="28">
        <v>21</v>
      </c>
      <c r="B27" s="29" t="s">
        <v>56</v>
      </c>
      <c r="C27" s="29" t="s">
        <v>57</v>
      </c>
      <c r="D27" s="29" t="s">
        <v>58</v>
      </c>
      <c r="E27" s="30">
        <v>6875</v>
      </c>
      <c r="F27" s="31">
        <v>70.716250000000002</v>
      </c>
      <c r="G27" s="32">
        <v>2.1341430000000002E-2</v>
      </c>
      <c r="H27" s="27" t="s">
        <v>144</v>
      </c>
    </row>
    <row r="28" spans="1:8" x14ac:dyDescent="0.2">
      <c r="A28" s="28">
        <v>22</v>
      </c>
      <c r="B28" s="29" t="s">
        <v>64</v>
      </c>
      <c r="C28" s="29" t="s">
        <v>65</v>
      </c>
      <c r="D28" s="29" t="s">
        <v>19</v>
      </c>
      <c r="E28" s="30">
        <v>7151</v>
      </c>
      <c r="F28" s="31">
        <v>69.514870999999999</v>
      </c>
      <c r="G28" s="32">
        <v>2.0978859999999998E-2</v>
      </c>
      <c r="H28" s="27" t="s">
        <v>144</v>
      </c>
    </row>
    <row r="29" spans="1:8" x14ac:dyDescent="0.2">
      <c r="A29" s="28">
        <v>23</v>
      </c>
      <c r="B29" s="29" t="s">
        <v>392</v>
      </c>
      <c r="C29" s="29" t="s">
        <v>393</v>
      </c>
      <c r="D29" s="29" t="s">
        <v>199</v>
      </c>
      <c r="E29" s="30">
        <v>15581</v>
      </c>
      <c r="F29" s="31">
        <v>67.590378000000001</v>
      </c>
      <c r="G29" s="32">
        <v>2.0398070000000001E-2</v>
      </c>
      <c r="H29" s="27" t="s">
        <v>144</v>
      </c>
    </row>
    <row r="30" spans="1:8" x14ac:dyDescent="0.2">
      <c r="A30" s="28">
        <v>24</v>
      </c>
      <c r="B30" s="29" t="s">
        <v>70</v>
      </c>
      <c r="C30" s="29" t="s">
        <v>71</v>
      </c>
      <c r="D30" s="29" t="s">
        <v>72</v>
      </c>
      <c r="E30" s="30">
        <v>1446</v>
      </c>
      <c r="F30" s="31">
        <v>67.4559</v>
      </c>
      <c r="G30" s="32">
        <v>2.0357489999999999E-2</v>
      </c>
      <c r="H30" s="27" t="s">
        <v>144</v>
      </c>
    </row>
    <row r="31" spans="1:8" x14ac:dyDescent="0.2">
      <c r="A31" s="28">
        <v>25</v>
      </c>
      <c r="B31" s="29" t="s">
        <v>237</v>
      </c>
      <c r="C31" s="29" t="s">
        <v>238</v>
      </c>
      <c r="D31" s="29" t="s">
        <v>95</v>
      </c>
      <c r="E31" s="30">
        <v>692</v>
      </c>
      <c r="F31" s="31">
        <v>62.968539999999997</v>
      </c>
      <c r="G31" s="32">
        <v>1.9003249999999999E-2</v>
      </c>
      <c r="H31" s="27" t="s">
        <v>144</v>
      </c>
    </row>
    <row r="32" spans="1:8" x14ac:dyDescent="0.2">
      <c r="A32" s="28">
        <v>26</v>
      </c>
      <c r="B32" s="29" t="s">
        <v>398</v>
      </c>
      <c r="C32" s="29" t="s">
        <v>399</v>
      </c>
      <c r="D32" s="29" t="s">
        <v>223</v>
      </c>
      <c r="E32" s="30">
        <v>9165</v>
      </c>
      <c r="F32" s="31">
        <v>61.469655000000003</v>
      </c>
      <c r="G32" s="32">
        <v>1.8550899999999999E-2</v>
      </c>
      <c r="H32" s="27" t="s">
        <v>144</v>
      </c>
    </row>
    <row r="33" spans="1:8" x14ac:dyDescent="0.2">
      <c r="A33" s="28">
        <v>27</v>
      </c>
      <c r="B33" s="29" t="s">
        <v>396</v>
      </c>
      <c r="C33" s="29" t="s">
        <v>397</v>
      </c>
      <c r="D33" s="29" t="s">
        <v>72</v>
      </c>
      <c r="E33" s="30">
        <v>13623</v>
      </c>
      <c r="F33" s="31">
        <v>60.104675999999998</v>
      </c>
      <c r="G33" s="32">
        <v>1.8138959999999999E-2</v>
      </c>
      <c r="H33" s="27" t="s">
        <v>144</v>
      </c>
    </row>
    <row r="34" spans="1:8" x14ac:dyDescent="0.2">
      <c r="A34" s="28">
        <v>28</v>
      </c>
      <c r="B34" s="29" t="s">
        <v>389</v>
      </c>
      <c r="C34" s="29" t="s">
        <v>390</v>
      </c>
      <c r="D34" s="29" t="s">
        <v>391</v>
      </c>
      <c r="E34" s="30">
        <v>6011</v>
      </c>
      <c r="F34" s="31">
        <v>56.647663999999999</v>
      </c>
      <c r="G34" s="32">
        <v>1.709567E-2</v>
      </c>
      <c r="H34" s="27" t="s">
        <v>144</v>
      </c>
    </row>
    <row r="35" spans="1:8" x14ac:dyDescent="0.2">
      <c r="A35" s="28">
        <v>29</v>
      </c>
      <c r="B35" s="29" t="s">
        <v>440</v>
      </c>
      <c r="C35" s="29" t="s">
        <v>441</v>
      </c>
      <c r="D35" s="29" t="s">
        <v>72</v>
      </c>
      <c r="E35" s="30">
        <v>9769</v>
      </c>
      <c r="F35" s="31">
        <v>42.7833355</v>
      </c>
      <c r="G35" s="32">
        <v>1.2911560000000001E-2</v>
      </c>
      <c r="H35" s="27" t="s">
        <v>144</v>
      </c>
    </row>
    <row r="36" spans="1:8" x14ac:dyDescent="0.2">
      <c r="A36" s="28">
        <v>30</v>
      </c>
      <c r="B36" s="29" t="s">
        <v>410</v>
      </c>
      <c r="C36" s="29" t="s">
        <v>411</v>
      </c>
      <c r="D36" s="29" t="s">
        <v>267</v>
      </c>
      <c r="E36" s="30">
        <v>12245</v>
      </c>
      <c r="F36" s="31">
        <v>38.406442499999997</v>
      </c>
      <c r="G36" s="32">
        <v>1.1590659999999999E-2</v>
      </c>
      <c r="H36" s="27" t="s">
        <v>144</v>
      </c>
    </row>
    <row r="37" spans="1:8" x14ac:dyDescent="0.2">
      <c r="A37" s="28">
        <v>31</v>
      </c>
      <c r="B37" s="29" t="s">
        <v>406</v>
      </c>
      <c r="C37" s="29" t="s">
        <v>407</v>
      </c>
      <c r="D37" s="29" t="s">
        <v>139</v>
      </c>
      <c r="E37" s="30">
        <v>25659</v>
      </c>
      <c r="F37" s="31">
        <v>35.943127199999999</v>
      </c>
      <c r="G37" s="32">
        <v>1.0847259999999999E-2</v>
      </c>
      <c r="H37" s="27" t="s">
        <v>144</v>
      </c>
    </row>
    <row r="38" spans="1:8" x14ac:dyDescent="0.2">
      <c r="A38" s="28">
        <v>32</v>
      </c>
      <c r="B38" s="29" t="s">
        <v>408</v>
      </c>
      <c r="C38" s="29" t="s">
        <v>409</v>
      </c>
      <c r="D38" s="29" t="s">
        <v>55</v>
      </c>
      <c r="E38" s="30">
        <v>5528</v>
      </c>
      <c r="F38" s="31">
        <v>34.60528</v>
      </c>
      <c r="G38" s="32">
        <v>1.044351E-2</v>
      </c>
      <c r="H38" s="27" t="s">
        <v>144</v>
      </c>
    </row>
    <row r="39" spans="1:8" x14ac:dyDescent="0.2">
      <c r="A39" s="28">
        <v>33</v>
      </c>
      <c r="B39" s="29" t="s">
        <v>412</v>
      </c>
      <c r="C39" s="29" t="s">
        <v>413</v>
      </c>
      <c r="D39" s="29" t="s">
        <v>55</v>
      </c>
      <c r="E39" s="30">
        <v>3447</v>
      </c>
      <c r="F39" s="31">
        <v>24.061783500000001</v>
      </c>
      <c r="G39" s="32">
        <v>7.2616E-3</v>
      </c>
      <c r="H39" s="27" t="s">
        <v>144</v>
      </c>
    </row>
    <row r="40" spans="1:8" x14ac:dyDescent="0.2">
      <c r="A40" s="28">
        <v>34</v>
      </c>
      <c r="B40" s="29" t="s">
        <v>416</v>
      </c>
      <c r="C40" s="29" t="s">
        <v>417</v>
      </c>
      <c r="D40" s="29" t="s">
        <v>80</v>
      </c>
      <c r="E40" s="30">
        <v>4314</v>
      </c>
      <c r="F40" s="31">
        <v>14.764665000000001</v>
      </c>
      <c r="G40" s="32">
        <v>4.4558200000000001E-3</v>
      </c>
      <c r="H40" s="27" t="s">
        <v>144</v>
      </c>
    </row>
    <row r="41" spans="1:8" x14ac:dyDescent="0.2">
      <c r="A41" s="25"/>
      <c r="B41" s="25"/>
      <c r="C41" s="26" t="s">
        <v>143</v>
      </c>
      <c r="D41" s="25"/>
      <c r="E41" s="25" t="s">
        <v>144</v>
      </c>
      <c r="F41" s="33">
        <v>3182.5437400000001</v>
      </c>
      <c r="G41" s="34">
        <v>0.96045844999999996</v>
      </c>
      <c r="H41" s="27" t="s">
        <v>144</v>
      </c>
    </row>
    <row r="42" spans="1:8" x14ac:dyDescent="0.2">
      <c r="A42" s="25"/>
      <c r="B42" s="25"/>
      <c r="C42" s="35"/>
      <c r="D42" s="25"/>
      <c r="E42" s="25"/>
      <c r="F42" s="36"/>
      <c r="G42" s="36"/>
      <c r="H42" s="27" t="s">
        <v>144</v>
      </c>
    </row>
    <row r="43" spans="1:8" x14ac:dyDescent="0.2">
      <c r="A43" s="25"/>
      <c r="B43" s="25"/>
      <c r="C43" s="26" t="s">
        <v>145</v>
      </c>
      <c r="D43" s="25"/>
      <c r="E43" s="25"/>
      <c r="F43" s="25"/>
      <c r="G43" s="25"/>
      <c r="H43" s="27" t="s">
        <v>144</v>
      </c>
    </row>
    <row r="44" spans="1:8" x14ac:dyDescent="0.2">
      <c r="A44" s="25"/>
      <c r="B44" s="25"/>
      <c r="C44" s="26" t="s">
        <v>143</v>
      </c>
      <c r="D44" s="25"/>
      <c r="E44" s="25" t="s">
        <v>144</v>
      </c>
      <c r="F44" s="37" t="s">
        <v>146</v>
      </c>
      <c r="G44" s="34">
        <v>0</v>
      </c>
      <c r="H44" s="27" t="s">
        <v>144</v>
      </c>
    </row>
    <row r="45" spans="1:8" x14ac:dyDescent="0.2">
      <c r="A45" s="25"/>
      <c r="B45" s="25"/>
      <c r="C45" s="35"/>
      <c r="D45" s="25"/>
      <c r="E45" s="25"/>
      <c r="F45" s="36"/>
      <c r="G45" s="36"/>
      <c r="H45" s="27" t="s">
        <v>144</v>
      </c>
    </row>
    <row r="46" spans="1:8" x14ac:dyDescent="0.2">
      <c r="A46" s="25"/>
      <c r="B46" s="25"/>
      <c r="C46" s="26" t="s">
        <v>147</v>
      </c>
      <c r="D46" s="25"/>
      <c r="E46" s="25"/>
      <c r="F46" s="25"/>
      <c r="G46" s="25"/>
      <c r="H46" s="27" t="s">
        <v>144</v>
      </c>
    </row>
    <row r="47" spans="1:8" x14ac:dyDescent="0.2">
      <c r="A47" s="25"/>
      <c r="B47" s="25"/>
      <c r="C47" s="26" t="s">
        <v>143</v>
      </c>
      <c r="D47" s="25"/>
      <c r="E47" s="25" t="s">
        <v>144</v>
      </c>
      <c r="F47" s="37" t="s">
        <v>146</v>
      </c>
      <c r="G47" s="34">
        <v>0</v>
      </c>
      <c r="H47" s="27" t="s">
        <v>144</v>
      </c>
    </row>
    <row r="48" spans="1:8" x14ac:dyDescent="0.2">
      <c r="A48" s="25"/>
      <c r="B48" s="25"/>
      <c r="C48" s="35"/>
      <c r="D48" s="25"/>
      <c r="E48" s="25"/>
      <c r="F48" s="36"/>
      <c r="G48" s="36"/>
      <c r="H48" s="27" t="s">
        <v>144</v>
      </c>
    </row>
    <row r="49" spans="1:8" x14ac:dyDescent="0.2">
      <c r="A49" s="25"/>
      <c r="B49" s="25"/>
      <c r="C49" s="26" t="s">
        <v>148</v>
      </c>
      <c r="D49" s="25"/>
      <c r="E49" s="25"/>
      <c r="F49" s="25"/>
      <c r="G49" s="25"/>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149</v>
      </c>
      <c r="D52" s="25"/>
      <c r="E52" s="25"/>
      <c r="F52" s="36"/>
      <c r="G52" s="36"/>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150</v>
      </c>
      <c r="D55" s="25"/>
      <c r="E55" s="25"/>
      <c r="F55" s="36"/>
      <c r="G55" s="36"/>
      <c r="H55" s="27" t="s">
        <v>144</v>
      </c>
    </row>
    <row r="56" spans="1:8" x14ac:dyDescent="0.2">
      <c r="A56" s="25"/>
      <c r="B56" s="25"/>
      <c r="C56" s="26" t="s">
        <v>143</v>
      </c>
      <c r="D56" s="25"/>
      <c r="E56" s="25" t="s">
        <v>144</v>
      </c>
      <c r="F56" s="37" t="s">
        <v>146</v>
      </c>
      <c r="G56" s="34">
        <v>0</v>
      </c>
      <c r="H56" s="27" t="s">
        <v>144</v>
      </c>
    </row>
    <row r="57" spans="1:8" x14ac:dyDescent="0.2">
      <c r="A57" s="25"/>
      <c r="B57" s="25"/>
      <c r="C57" s="35"/>
      <c r="D57" s="25"/>
      <c r="E57" s="25"/>
      <c r="F57" s="36"/>
      <c r="G57" s="36"/>
      <c r="H57" s="27" t="s">
        <v>144</v>
      </c>
    </row>
    <row r="58" spans="1:8" x14ac:dyDescent="0.2">
      <c r="A58" s="25"/>
      <c r="B58" s="25"/>
      <c r="C58" s="26" t="s">
        <v>151</v>
      </c>
      <c r="D58" s="25"/>
      <c r="E58" s="25"/>
      <c r="F58" s="33">
        <v>3182.5437400000001</v>
      </c>
      <c r="G58" s="34">
        <v>0.96045844999999996</v>
      </c>
      <c r="H58" s="27" t="s">
        <v>144</v>
      </c>
    </row>
    <row r="59" spans="1:8" x14ac:dyDescent="0.2">
      <c r="A59" s="25"/>
      <c r="B59" s="25"/>
      <c r="C59" s="35"/>
      <c r="D59" s="25"/>
      <c r="E59" s="25"/>
      <c r="F59" s="36"/>
      <c r="G59" s="36"/>
      <c r="H59" s="27" t="s">
        <v>144</v>
      </c>
    </row>
    <row r="60" spans="1:8" x14ac:dyDescent="0.2">
      <c r="A60" s="25"/>
      <c r="B60" s="25"/>
      <c r="C60" s="26" t="s">
        <v>152</v>
      </c>
      <c r="D60" s="25"/>
      <c r="E60" s="25"/>
      <c r="F60" s="36"/>
      <c r="G60" s="36"/>
      <c r="H60" s="27" t="s">
        <v>144</v>
      </c>
    </row>
    <row r="61" spans="1:8" x14ac:dyDescent="0.2">
      <c r="A61" s="25"/>
      <c r="B61" s="25"/>
      <c r="C61" s="26" t="s">
        <v>10</v>
      </c>
      <c r="D61" s="25"/>
      <c r="E61" s="25"/>
      <c r="F61" s="36"/>
      <c r="G61" s="36"/>
      <c r="H61" s="27" t="s">
        <v>144</v>
      </c>
    </row>
    <row r="62" spans="1:8" x14ac:dyDescent="0.2">
      <c r="A62" s="25"/>
      <c r="B62" s="25"/>
      <c r="C62" s="26" t="s">
        <v>143</v>
      </c>
      <c r="D62" s="25"/>
      <c r="E62" s="25" t="s">
        <v>144</v>
      </c>
      <c r="F62" s="37" t="s">
        <v>146</v>
      </c>
      <c r="G62" s="34">
        <v>0</v>
      </c>
      <c r="H62" s="27" t="s">
        <v>144</v>
      </c>
    </row>
    <row r="63" spans="1:8" x14ac:dyDescent="0.2">
      <c r="A63" s="25"/>
      <c r="B63" s="25"/>
      <c r="C63" s="35"/>
      <c r="D63" s="25"/>
      <c r="E63" s="25"/>
      <c r="F63" s="36"/>
      <c r="G63" s="36"/>
      <c r="H63" s="27" t="s">
        <v>144</v>
      </c>
    </row>
    <row r="64" spans="1:8" x14ac:dyDescent="0.2">
      <c r="A64" s="25"/>
      <c r="B64" s="25"/>
      <c r="C64" s="26" t="s">
        <v>153</v>
      </c>
      <c r="D64" s="25"/>
      <c r="E64" s="25"/>
      <c r="F64" s="25"/>
      <c r="G64" s="25"/>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154</v>
      </c>
      <c r="D67" s="25"/>
      <c r="E67" s="25"/>
      <c r="F67" s="25"/>
      <c r="G67" s="25"/>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155</v>
      </c>
      <c r="D70" s="25"/>
      <c r="E70" s="25"/>
      <c r="F70" s="36"/>
      <c r="G70" s="36"/>
      <c r="H70" s="27" t="s">
        <v>144</v>
      </c>
    </row>
    <row r="71" spans="1:8" x14ac:dyDescent="0.2">
      <c r="A71" s="25"/>
      <c r="B71" s="25"/>
      <c r="C71" s="26" t="s">
        <v>143</v>
      </c>
      <c r="D71" s="25"/>
      <c r="E71" s="25" t="s">
        <v>144</v>
      </c>
      <c r="F71" s="37" t="s">
        <v>146</v>
      </c>
      <c r="G71" s="34">
        <v>0</v>
      </c>
      <c r="H71" s="27" t="s">
        <v>144</v>
      </c>
    </row>
    <row r="72" spans="1:8" x14ac:dyDescent="0.2">
      <c r="A72" s="25"/>
      <c r="B72" s="25"/>
      <c r="C72" s="35"/>
      <c r="D72" s="25"/>
      <c r="E72" s="25"/>
      <c r="F72" s="36"/>
      <c r="G72" s="36"/>
      <c r="H72" s="27" t="s">
        <v>144</v>
      </c>
    </row>
    <row r="73" spans="1:8" x14ac:dyDescent="0.2">
      <c r="A73" s="25"/>
      <c r="B73" s="25"/>
      <c r="C73" s="26" t="s">
        <v>156</v>
      </c>
      <c r="D73" s="25"/>
      <c r="E73" s="25"/>
      <c r="F73" s="33">
        <v>0</v>
      </c>
      <c r="G73" s="34">
        <v>0</v>
      </c>
      <c r="H73" s="27" t="s">
        <v>144</v>
      </c>
    </row>
    <row r="74" spans="1:8" x14ac:dyDescent="0.2">
      <c r="A74" s="25"/>
      <c r="B74" s="25"/>
      <c r="C74" s="35"/>
      <c r="D74" s="25"/>
      <c r="E74" s="25"/>
      <c r="F74" s="36"/>
      <c r="G74" s="36"/>
      <c r="H74" s="27" t="s">
        <v>144</v>
      </c>
    </row>
    <row r="75" spans="1:8" x14ac:dyDescent="0.2">
      <c r="A75" s="25"/>
      <c r="B75" s="25"/>
      <c r="C75" s="26" t="s">
        <v>157</v>
      </c>
      <c r="D75" s="25"/>
      <c r="E75" s="25"/>
      <c r="F75" s="36"/>
      <c r="G75" s="36"/>
      <c r="H75" s="27" t="s">
        <v>144</v>
      </c>
    </row>
    <row r="76" spans="1:8" x14ac:dyDescent="0.2">
      <c r="A76" s="25"/>
      <c r="B76" s="25"/>
      <c r="C76" s="26" t="s">
        <v>158</v>
      </c>
      <c r="D76" s="25"/>
      <c r="E76" s="25"/>
      <c r="F76" s="36"/>
      <c r="G76" s="36"/>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159</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160</v>
      </c>
      <c r="D82" s="25"/>
      <c r="E82" s="25"/>
      <c r="F82" s="36"/>
      <c r="G82" s="36"/>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161</v>
      </c>
      <c r="D85" s="25"/>
      <c r="E85" s="25"/>
      <c r="F85" s="36"/>
      <c r="G85" s="36"/>
      <c r="H85" s="27" t="s">
        <v>144</v>
      </c>
    </row>
    <row r="86" spans="1:8" x14ac:dyDescent="0.2">
      <c r="A86" s="28">
        <v>1</v>
      </c>
      <c r="B86" s="29"/>
      <c r="C86" s="29" t="s">
        <v>162</v>
      </c>
      <c r="D86" s="29"/>
      <c r="E86" s="39"/>
      <c r="F86" s="31">
        <v>137.186098501</v>
      </c>
      <c r="G86" s="32">
        <v>4.140133E-2</v>
      </c>
      <c r="H86" s="27">
        <v>5.95</v>
      </c>
    </row>
    <row r="87" spans="1:8" x14ac:dyDescent="0.2">
      <c r="A87" s="25"/>
      <c r="B87" s="25"/>
      <c r="C87" s="26" t="s">
        <v>143</v>
      </c>
      <c r="D87" s="25"/>
      <c r="E87" s="25" t="s">
        <v>144</v>
      </c>
      <c r="F87" s="33">
        <v>137.186098501</v>
      </c>
      <c r="G87" s="34">
        <v>4.140133E-2</v>
      </c>
      <c r="H87" s="27" t="s">
        <v>144</v>
      </c>
    </row>
    <row r="88" spans="1:8" x14ac:dyDescent="0.2">
      <c r="A88" s="25"/>
      <c r="B88" s="25"/>
      <c r="C88" s="35"/>
      <c r="D88" s="25"/>
      <c r="E88" s="25"/>
      <c r="F88" s="36"/>
      <c r="G88" s="36"/>
      <c r="H88" s="27" t="s">
        <v>144</v>
      </c>
    </row>
    <row r="89" spans="1:8" x14ac:dyDescent="0.2">
      <c r="A89" s="25"/>
      <c r="B89" s="25"/>
      <c r="C89" s="26" t="s">
        <v>163</v>
      </c>
      <c r="D89" s="25"/>
      <c r="E89" s="25"/>
      <c r="F89" s="33">
        <v>137.186098501</v>
      </c>
      <c r="G89" s="34">
        <v>4.140133E-2</v>
      </c>
      <c r="H89" s="27" t="s">
        <v>144</v>
      </c>
    </row>
    <row r="90" spans="1:8" x14ac:dyDescent="0.2">
      <c r="A90" s="25"/>
      <c r="B90" s="25"/>
      <c r="C90" s="36"/>
      <c r="D90" s="25"/>
      <c r="E90" s="25"/>
      <c r="F90" s="25"/>
      <c r="G90" s="25"/>
      <c r="H90" s="27" t="s">
        <v>144</v>
      </c>
    </row>
    <row r="91" spans="1:8" x14ac:dyDescent="0.2">
      <c r="A91" s="25"/>
      <c r="B91" s="25"/>
      <c r="C91" s="26" t="s">
        <v>164</v>
      </c>
      <c r="D91" s="25"/>
      <c r="E91" s="25"/>
      <c r="F91" s="25"/>
      <c r="G91" s="25"/>
      <c r="H91" s="27" t="s">
        <v>144</v>
      </c>
    </row>
    <row r="92" spans="1:8" x14ac:dyDescent="0.2">
      <c r="A92" s="25"/>
      <c r="B92" s="25"/>
      <c r="C92" s="26" t="s">
        <v>165</v>
      </c>
      <c r="D92" s="25"/>
      <c r="E92" s="25"/>
      <c r="F92" s="25"/>
      <c r="G92" s="25"/>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166</v>
      </c>
      <c r="D95" s="25"/>
      <c r="E95" s="25"/>
      <c r="F95" s="25"/>
      <c r="G95" s="25"/>
      <c r="H95" s="27" t="s">
        <v>144</v>
      </c>
    </row>
    <row r="96" spans="1:8" x14ac:dyDescent="0.2">
      <c r="A96" s="25"/>
      <c r="B96" s="25"/>
      <c r="C96" s="26" t="s">
        <v>167</v>
      </c>
      <c r="D96" s="25"/>
      <c r="E96" s="25"/>
      <c r="F96" s="25"/>
      <c r="G96" s="25"/>
      <c r="H96" s="27" t="s">
        <v>144</v>
      </c>
    </row>
    <row r="97" spans="1:17" x14ac:dyDescent="0.2">
      <c r="A97" s="25"/>
      <c r="B97" s="25"/>
      <c r="C97" s="26" t="s">
        <v>143</v>
      </c>
      <c r="D97" s="25"/>
      <c r="E97" s="25" t="s">
        <v>144</v>
      </c>
      <c r="F97" s="37" t="s">
        <v>146</v>
      </c>
      <c r="G97" s="34">
        <v>0</v>
      </c>
      <c r="H97" s="27" t="s">
        <v>144</v>
      </c>
    </row>
    <row r="98" spans="1:17" x14ac:dyDescent="0.2">
      <c r="A98" s="25"/>
      <c r="B98" s="25"/>
      <c r="C98" s="35"/>
      <c r="D98" s="25"/>
      <c r="E98" s="25"/>
      <c r="F98" s="36"/>
      <c r="G98" s="36"/>
      <c r="H98" s="27" t="s">
        <v>144</v>
      </c>
    </row>
    <row r="99" spans="1:17" ht="25.5" x14ac:dyDescent="0.2">
      <c r="A99" s="25"/>
      <c r="B99" s="25"/>
      <c r="C99" s="26" t="s">
        <v>168</v>
      </c>
      <c r="D99" s="25"/>
      <c r="E99" s="25"/>
      <c r="F99" s="36"/>
      <c r="G99" s="36"/>
      <c r="H99" s="27" t="s">
        <v>144</v>
      </c>
    </row>
    <row r="100" spans="1:17" x14ac:dyDescent="0.2">
      <c r="A100" s="25"/>
      <c r="B100" s="25"/>
      <c r="C100" s="26" t="s">
        <v>143</v>
      </c>
      <c r="D100" s="25"/>
      <c r="E100" s="25" t="s">
        <v>144</v>
      </c>
      <c r="F100" s="37" t="s">
        <v>146</v>
      </c>
      <c r="G100" s="34">
        <v>0</v>
      </c>
      <c r="H100" s="27" t="s">
        <v>144</v>
      </c>
    </row>
    <row r="101" spans="1:17" x14ac:dyDescent="0.2">
      <c r="A101" s="25"/>
      <c r="B101" s="29"/>
      <c r="C101" s="29"/>
      <c r="D101" s="26"/>
      <c r="E101" s="25"/>
      <c r="F101" s="29"/>
      <c r="G101" s="39"/>
      <c r="H101" s="27" t="s">
        <v>144</v>
      </c>
    </row>
    <row r="102" spans="1:17" x14ac:dyDescent="0.2">
      <c r="A102" s="39"/>
      <c r="B102" s="29"/>
      <c r="C102" s="29" t="s">
        <v>169</v>
      </c>
      <c r="D102" s="29"/>
      <c r="E102" s="39"/>
      <c r="F102" s="31">
        <v>-6.16249</v>
      </c>
      <c r="G102" s="32">
        <v>-1.8597799999999999E-3</v>
      </c>
      <c r="H102" s="27" t="s">
        <v>144</v>
      </c>
    </row>
    <row r="103" spans="1:17" x14ac:dyDescent="0.2">
      <c r="A103" s="35"/>
      <c r="B103" s="35"/>
      <c r="C103" s="26" t="s">
        <v>170</v>
      </c>
      <c r="D103" s="36"/>
      <c r="E103" s="36"/>
      <c r="F103" s="33">
        <v>3313.5673485010002</v>
      </c>
      <c r="G103" s="40">
        <v>1</v>
      </c>
      <c r="H103" s="27" t="s">
        <v>144</v>
      </c>
    </row>
    <row r="104" spans="1:17" x14ac:dyDescent="0.2">
      <c r="A104" s="41"/>
      <c r="B104" s="41"/>
      <c r="C104" s="41"/>
      <c r="D104" s="42"/>
      <c r="E104" s="42"/>
      <c r="F104" s="42"/>
      <c r="G104" s="42"/>
    </row>
    <row r="105" spans="1:17" x14ac:dyDescent="0.2">
      <c r="A105" s="43"/>
      <c r="B105" s="242" t="s">
        <v>873</v>
      </c>
      <c r="C105" s="242"/>
      <c r="D105" s="242"/>
      <c r="E105" s="242"/>
      <c r="F105" s="242"/>
      <c r="G105" s="242"/>
      <c r="H105" s="242"/>
      <c r="J105" s="45"/>
    </row>
    <row r="106" spans="1:17" x14ac:dyDescent="0.2">
      <c r="A106" s="43"/>
      <c r="B106" s="242" t="s">
        <v>874</v>
      </c>
      <c r="C106" s="242"/>
      <c r="D106" s="242"/>
      <c r="E106" s="242"/>
      <c r="F106" s="242"/>
      <c r="G106" s="242"/>
      <c r="H106" s="242"/>
      <c r="J106" s="45"/>
    </row>
    <row r="107" spans="1:17" x14ac:dyDescent="0.2">
      <c r="A107" s="43"/>
      <c r="B107" s="242" t="s">
        <v>875</v>
      </c>
      <c r="C107" s="242"/>
      <c r="D107" s="242"/>
      <c r="E107" s="242"/>
      <c r="F107" s="242"/>
      <c r="G107" s="242"/>
      <c r="H107" s="242"/>
      <c r="J107" s="45"/>
    </row>
    <row r="108" spans="1:17" s="47" customFormat="1" ht="66.75" customHeight="1" x14ac:dyDescent="0.25">
      <c r="A108" s="46"/>
      <c r="B108" s="243" t="s">
        <v>876</v>
      </c>
      <c r="C108" s="243"/>
      <c r="D108" s="243"/>
      <c r="E108" s="243"/>
      <c r="F108" s="243"/>
      <c r="G108" s="243"/>
      <c r="H108" s="243"/>
      <c r="I108"/>
      <c r="J108" s="45"/>
      <c r="K108"/>
      <c r="L108"/>
      <c r="M108"/>
      <c r="N108"/>
      <c r="O108"/>
      <c r="P108"/>
      <c r="Q108"/>
    </row>
    <row r="109" spans="1:17" x14ac:dyDescent="0.2">
      <c r="A109" s="43"/>
      <c r="B109" s="242" t="s">
        <v>877</v>
      </c>
      <c r="C109" s="242"/>
      <c r="D109" s="242"/>
      <c r="E109" s="242"/>
      <c r="F109" s="242"/>
      <c r="G109" s="242"/>
      <c r="H109" s="242"/>
      <c r="J109" s="45"/>
    </row>
    <row r="110" spans="1:17" x14ac:dyDescent="0.2">
      <c r="A110" s="48"/>
      <c r="B110" s="48"/>
      <c r="C110" s="48"/>
      <c r="D110" s="49"/>
      <c r="E110" s="49"/>
      <c r="F110" s="49"/>
      <c r="G110" s="49"/>
    </row>
    <row r="111" spans="1:17" x14ac:dyDescent="0.2">
      <c r="A111" s="48"/>
      <c r="B111" s="244" t="s">
        <v>171</v>
      </c>
      <c r="C111" s="245"/>
      <c r="D111" s="246"/>
      <c r="E111" s="50"/>
      <c r="F111" s="49"/>
      <c r="G111" s="49"/>
    </row>
    <row r="112" spans="1:17" ht="27.75" customHeight="1" x14ac:dyDescent="0.2">
      <c r="A112" s="48"/>
      <c r="B112" s="239" t="s">
        <v>172</v>
      </c>
      <c r="C112" s="240"/>
      <c r="D112" s="26" t="s">
        <v>173</v>
      </c>
      <c r="E112" s="50"/>
      <c r="F112" s="49"/>
      <c r="G112" s="49"/>
    </row>
    <row r="113" spans="1:10" ht="12.75" customHeight="1" x14ac:dyDescent="0.2">
      <c r="A113" s="43"/>
      <c r="B113" s="237" t="s">
        <v>879</v>
      </c>
      <c r="C113" s="238"/>
      <c r="D113" s="51" t="s">
        <v>173</v>
      </c>
      <c r="E113" s="52"/>
      <c r="F113" s="53"/>
      <c r="G113" s="53"/>
    </row>
    <row r="114" spans="1:10" x14ac:dyDescent="0.2">
      <c r="A114" s="48"/>
      <c r="B114" s="239" t="s">
        <v>174</v>
      </c>
      <c r="C114" s="240"/>
      <c r="D114" s="36" t="s">
        <v>144</v>
      </c>
      <c r="E114" s="50"/>
      <c r="F114" s="49"/>
      <c r="G114" s="49"/>
    </row>
    <row r="115" spans="1:10" x14ac:dyDescent="0.2">
      <c r="A115" s="54"/>
      <c r="B115" s="55" t="s">
        <v>144</v>
      </c>
      <c r="C115" s="55" t="s">
        <v>878</v>
      </c>
      <c r="D115" s="55" t="s">
        <v>175</v>
      </c>
      <c r="E115" s="54"/>
      <c r="F115" s="54"/>
      <c r="G115" s="54"/>
      <c r="H115" s="54"/>
      <c r="J115" s="45"/>
    </row>
    <row r="116" spans="1:10" x14ac:dyDescent="0.2">
      <c r="A116" s="54"/>
      <c r="B116" s="56" t="s">
        <v>176</v>
      </c>
      <c r="C116" s="57">
        <v>45747</v>
      </c>
      <c r="D116" s="57">
        <v>45777</v>
      </c>
      <c r="E116" s="54"/>
      <c r="F116" s="54"/>
      <c r="G116" s="54"/>
      <c r="J116" s="45"/>
    </row>
    <row r="117" spans="1:10" x14ac:dyDescent="0.2">
      <c r="A117" s="58"/>
      <c r="B117" s="29" t="s">
        <v>177</v>
      </c>
      <c r="C117" s="59">
        <v>25.1069</v>
      </c>
      <c r="D117" s="59">
        <v>26.192299999999999</v>
      </c>
      <c r="E117" s="58"/>
      <c r="F117" s="60"/>
      <c r="G117" s="61"/>
    </row>
    <row r="118" spans="1:10" x14ac:dyDescent="0.2">
      <c r="A118" s="58"/>
      <c r="B118" s="29" t="s">
        <v>909</v>
      </c>
      <c r="C118" s="59">
        <v>23.896599999999999</v>
      </c>
      <c r="D118" s="59">
        <v>24.9297</v>
      </c>
      <c r="E118" s="58"/>
      <c r="F118" s="60"/>
      <c r="G118" s="61"/>
    </row>
    <row r="119" spans="1:10" x14ac:dyDescent="0.2">
      <c r="A119" s="58"/>
      <c r="B119" s="29" t="s">
        <v>178</v>
      </c>
      <c r="C119" s="59">
        <v>24.5626</v>
      </c>
      <c r="D119" s="59">
        <v>25.621500000000001</v>
      </c>
      <c r="E119" s="58"/>
      <c r="F119" s="60"/>
      <c r="G119" s="61"/>
    </row>
    <row r="120" spans="1:10" x14ac:dyDescent="0.2">
      <c r="A120" s="58"/>
      <c r="B120" s="29" t="s">
        <v>910</v>
      </c>
      <c r="C120" s="59">
        <v>23.3538</v>
      </c>
      <c r="D120" s="59">
        <v>24.360600000000002</v>
      </c>
      <c r="E120" s="58"/>
      <c r="F120" s="60"/>
      <c r="G120" s="61"/>
    </row>
    <row r="121" spans="1:10" x14ac:dyDescent="0.2">
      <c r="A121" s="58"/>
      <c r="B121" s="58"/>
      <c r="C121" s="58"/>
      <c r="D121" s="58"/>
      <c r="E121" s="58"/>
      <c r="F121" s="58"/>
      <c r="G121" s="58"/>
    </row>
    <row r="122" spans="1:10" x14ac:dyDescent="0.2">
      <c r="A122" s="54"/>
      <c r="B122" s="237" t="s">
        <v>880</v>
      </c>
      <c r="C122" s="238"/>
      <c r="D122" s="51" t="s">
        <v>173</v>
      </c>
      <c r="E122" s="54"/>
      <c r="F122" s="54"/>
      <c r="G122" s="54"/>
    </row>
    <row r="123" spans="1:10" x14ac:dyDescent="0.2">
      <c r="A123" s="54"/>
      <c r="B123" s="93"/>
      <c r="C123" s="93"/>
      <c r="D123" s="93"/>
      <c r="E123" s="54"/>
      <c r="F123" s="54"/>
      <c r="G123" s="54"/>
    </row>
    <row r="124" spans="1:10" x14ac:dyDescent="0.2">
      <c r="A124" s="54"/>
      <c r="B124" s="237" t="s">
        <v>179</v>
      </c>
      <c r="C124" s="238"/>
      <c r="D124" s="51" t="s">
        <v>173</v>
      </c>
      <c r="E124" s="65"/>
      <c r="F124" s="54"/>
      <c r="G124" s="54"/>
    </row>
    <row r="125" spans="1:10" x14ac:dyDescent="0.2">
      <c r="A125" s="54"/>
      <c r="B125" s="237" t="s">
        <v>180</v>
      </c>
      <c r="C125" s="238"/>
      <c r="D125" s="51" t="s">
        <v>173</v>
      </c>
      <c r="E125" s="65"/>
      <c r="F125" s="54"/>
      <c r="G125" s="54"/>
    </row>
    <row r="126" spans="1:10" x14ac:dyDescent="0.2">
      <c r="A126" s="54"/>
      <c r="B126" s="237" t="s">
        <v>181</v>
      </c>
      <c r="C126" s="238"/>
      <c r="D126" s="51" t="s">
        <v>173</v>
      </c>
      <c r="E126" s="65"/>
      <c r="F126" s="54"/>
      <c r="G126" s="54"/>
    </row>
    <row r="127" spans="1:10" x14ac:dyDescent="0.2">
      <c r="A127" s="54"/>
      <c r="B127" s="237" t="s">
        <v>182</v>
      </c>
      <c r="C127" s="238"/>
      <c r="D127" s="66">
        <v>0.31240676654504851</v>
      </c>
      <c r="E127" s="54"/>
      <c r="F127" s="44"/>
      <c r="G127" s="64"/>
    </row>
    <row r="129" spans="2:10" x14ac:dyDescent="0.2">
      <c r="B129" s="236" t="s">
        <v>881</v>
      </c>
      <c r="C129" s="236"/>
    </row>
    <row r="131" spans="2:10" ht="153.75" customHeight="1" x14ac:dyDescent="0.2"/>
    <row r="134" spans="2:10" x14ac:dyDescent="0.2">
      <c r="B134" s="67" t="s">
        <v>882</v>
      </c>
      <c r="C134" s="68"/>
      <c r="D134" s="67"/>
    </row>
    <row r="135" spans="2:10" x14ac:dyDescent="0.2">
      <c r="B135" s="67" t="s">
        <v>893</v>
      </c>
      <c r="D135" s="67"/>
    </row>
    <row r="136" spans="2:10" ht="165" customHeight="1" x14ac:dyDescent="0.2"/>
    <row r="137" spans="2:10" x14ac:dyDescent="0.2">
      <c r="J137" s="24"/>
    </row>
  </sheetData>
  <mergeCells count="18">
    <mergeCell ref="B113:C113"/>
    <mergeCell ref="A1:H1"/>
    <mergeCell ref="A2:H2"/>
    <mergeCell ref="A3:H3"/>
    <mergeCell ref="B105:H105"/>
    <mergeCell ref="B106:H106"/>
    <mergeCell ref="B107:H107"/>
    <mergeCell ref="B108:H108"/>
    <mergeCell ref="B109:H109"/>
    <mergeCell ref="B111:D111"/>
    <mergeCell ref="B112:C112"/>
    <mergeCell ref="B129:C129"/>
    <mergeCell ref="B114:C114"/>
    <mergeCell ref="B122:C122"/>
    <mergeCell ref="B126:C126"/>
    <mergeCell ref="B127:C127"/>
    <mergeCell ref="B124:C124"/>
    <mergeCell ref="B125:C125"/>
  </mergeCells>
  <hyperlinks>
    <hyperlink ref="I1" location="Index!B2" display="Index" xr:uid="{49409E3B-A5CB-4FD2-AF02-9DC4AD83635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A1293-2E5C-47E2-82FE-08B4153E0F6A}">
  <sheetPr>
    <outlinePr summaryBelow="0" summaryRight="0"/>
  </sheetPr>
  <dimension ref="A1:Q157"/>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443</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3236</v>
      </c>
      <c r="F7" s="31">
        <v>198.30207999999999</v>
      </c>
      <c r="G7" s="32">
        <v>7.0785650000000006E-2</v>
      </c>
      <c r="H7" s="27" t="s">
        <v>144</v>
      </c>
    </row>
    <row r="8" spans="1:9" x14ac:dyDescent="0.2">
      <c r="A8" s="28">
        <v>2</v>
      </c>
      <c r="B8" s="29" t="s">
        <v>360</v>
      </c>
      <c r="C8" s="29" t="s">
        <v>361</v>
      </c>
      <c r="D8" s="29" t="s">
        <v>196</v>
      </c>
      <c r="E8" s="30">
        <v>28701</v>
      </c>
      <c r="F8" s="31">
        <v>144.92569950000001</v>
      </c>
      <c r="G8" s="32">
        <v>5.1732489999999999E-2</v>
      </c>
      <c r="H8" s="27" t="s">
        <v>144</v>
      </c>
    </row>
    <row r="9" spans="1:9" x14ac:dyDescent="0.2">
      <c r="A9" s="28">
        <v>3</v>
      </c>
      <c r="B9" s="29" t="s">
        <v>340</v>
      </c>
      <c r="C9" s="29" t="s">
        <v>341</v>
      </c>
      <c r="D9" s="29" t="s">
        <v>267</v>
      </c>
      <c r="E9" s="30">
        <v>8793</v>
      </c>
      <c r="F9" s="31">
        <v>139.28111999999999</v>
      </c>
      <c r="G9" s="32">
        <v>4.9717600000000001E-2</v>
      </c>
      <c r="H9" s="27" t="s">
        <v>144</v>
      </c>
    </row>
    <row r="10" spans="1:9" x14ac:dyDescent="0.2">
      <c r="A10" s="28">
        <v>4</v>
      </c>
      <c r="B10" s="29" t="s">
        <v>362</v>
      </c>
      <c r="C10" s="29" t="s">
        <v>363</v>
      </c>
      <c r="D10" s="29" t="s">
        <v>223</v>
      </c>
      <c r="E10" s="30">
        <v>43035</v>
      </c>
      <c r="F10" s="31">
        <v>136.20577499999999</v>
      </c>
      <c r="G10" s="32">
        <v>4.8619830000000003E-2</v>
      </c>
      <c r="H10" s="27" t="s">
        <v>144</v>
      </c>
    </row>
    <row r="11" spans="1:9" x14ac:dyDescent="0.2">
      <c r="A11" s="28">
        <v>5</v>
      </c>
      <c r="B11" s="29" t="s">
        <v>364</v>
      </c>
      <c r="C11" s="29" t="s">
        <v>365</v>
      </c>
      <c r="D11" s="29" t="s">
        <v>55</v>
      </c>
      <c r="E11" s="30">
        <v>6658</v>
      </c>
      <c r="F11" s="31">
        <v>133.43297799999999</v>
      </c>
      <c r="G11" s="32">
        <v>4.7630060000000002E-2</v>
      </c>
      <c r="H11" s="27" t="s">
        <v>144</v>
      </c>
    </row>
    <row r="12" spans="1:9" x14ac:dyDescent="0.2">
      <c r="A12" s="28">
        <v>6</v>
      </c>
      <c r="B12" s="29" t="s">
        <v>73</v>
      </c>
      <c r="C12" s="29" t="s">
        <v>74</v>
      </c>
      <c r="D12" s="29" t="s">
        <v>72</v>
      </c>
      <c r="E12" s="30">
        <v>15343</v>
      </c>
      <c r="F12" s="31">
        <v>112.4104895</v>
      </c>
      <c r="G12" s="32">
        <v>4.0125899999999999E-2</v>
      </c>
      <c r="H12" s="27" t="s">
        <v>144</v>
      </c>
    </row>
    <row r="13" spans="1:9" x14ac:dyDescent="0.2">
      <c r="A13" s="28">
        <v>7</v>
      </c>
      <c r="B13" s="29" t="s">
        <v>366</v>
      </c>
      <c r="C13" s="29" t="s">
        <v>367</v>
      </c>
      <c r="D13" s="29" t="s">
        <v>28</v>
      </c>
      <c r="E13" s="30">
        <v>31040</v>
      </c>
      <c r="F13" s="31">
        <v>109.64879999999999</v>
      </c>
      <c r="G13" s="32">
        <v>3.9140090000000002E-2</v>
      </c>
      <c r="H13" s="27" t="s">
        <v>144</v>
      </c>
    </row>
    <row r="14" spans="1:9" x14ac:dyDescent="0.2">
      <c r="A14" s="28">
        <v>8</v>
      </c>
      <c r="B14" s="29" t="s">
        <v>370</v>
      </c>
      <c r="C14" s="29" t="s">
        <v>371</v>
      </c>
      <c r="D14" s="29" t="s">
        <v>28</v>
      </c>
      <c r="E14" s="30">
        <v>241296</v>
      </c>
      <c r="F14" s="31">
        <v>102.8644848</v>
      </c>
      <c r="G14" s="32">
        <v>3.671837E-2</v>
      </c>
      <c r="H14" s="27" t="s">
        <v>144</v>
      </c>
    </row>
    <row r="15" spans="1:9" x14ac:dyDescent="0.2">
      <c r="A15" s="28">
        <v>9</v>
      </c>
      <c r="B15" s="29" t="s">
        <v>380</v>
      </c>
      <c r="C15" s="29" t="s">
        <v>381</v>
      </c>
      <c r="D15" s="29" t="s">
        <v>228</v>
      </c>
      <c r="E15" s="30">
        <v>4435</v>
      </c>
      <c r="F15" s="31">
        <v>102.550505</v>
      </c>
      <c r="G15" s="32">
        <v>3.660629E-2</v>
      </c>
      <c r="H15" s="27" t="s">
        <v>144</v>
      </c>
    </row>
    <row r="16" spans="1:9" x14ac:dyDescent="0.2">
      <c r="A16" s="28">
        <v>10</v>
      </c>
      <c r="B16" s="29" t="s">
        <v>374</v>
      </c>
      <c r="C16" s="29" t="s">
        <v>375</v>
      </c>
      <c r="D16" s="29" t="s">
        <v>28</v>
      </c>
      <c r="E16" s="30">
        <v>141618</v>
      </c>
      <c r="F16" s="31">
        <v>94.813250999999994</v>
      </c>
      <c r="G16" s="32">
        <v>3.3844409999999998E-2</v>
      </c>
      <c r="H16" s="27" t="s">
        <v>144</v>
      </c>
    </row>
    <row r="17" spans="1:8" x14ac:dyDescent="0.2">
      <c r="A17" s="28">
        <v>11</v>
      </c>
      <c r="B17" s="29" t="s">
        <v>372</v>
      </c>
      <c r="C17" s="29" t="s">
        <v>373</v>
      </c>
      <c r="D17" s="29" t="s">
        <v>55</v>
      </c>
      <c r="E17" s="30">
        <v>39512</v>
      </c>
      <c r="F17" s="31">
        <v>91.810083199999994</v>
      </c>
      <c r="G17" s="32">
        <v>3.2772410000000002E-2</v>
      </c>
      <c r="H17" s="27" t="s">
        <v>144</v>
      </c>
    </row>
    <row r="18" spans="1:8" x14ac:dyDescent="0.2">
      <c r="A18" s="28">
        <v>12</v>
      </c>
      <c r="B18" s="29" t="s">
        <v>128</v>
      </c>
      <c r="C18" s="29" t="s">
        <v>129</v>
      </c>
      <c r="D18" s="29" t="s">
        <v>72</v>
      </c>
      <c r="E18" s="30">
        <v>2963</v>
      </c>
      <c r="F18" s="31">
        <v>90.774467999999999</v>
      </c>
      <c r="G18" s="32">
        <v>3.2402729999999998E-2</v>
      </c>
      <c r="H18" s="27" t="s">
        <v>144</v>
      </c>
    </row>
    <row r="19" spans="1:8" ht="25.5" x14ac:dyDescent="0.2">
      <c r="A19" s="28">
        <v>13</v>
      </c>
      <c r="B19" s="29" t="s">
        <v>376</v>
      </c>
      <c r="C19" s="29" t="s">
        <v>377</v>
      </c>
      <c r="D19" s="29" t="s">
        <v>193</v>
      </c>
      <c r="E19" s="30">
        <v>1573</v>
      </c>
      <c r="F19" s="31">
        <v>79.939859999999996</v>
      </c>
      <c r="G19" s="32">
        <v>2.8535230000000002E-2</v>
      </c>
      <c r="H19" s="27" t="s">
        <v>144</v>
      </c>
    </row>
    <row r="20" spans="1:8" ht="25.5" x14ac:dyDescent="0.2">
      <c r="A20" s="28">
        <v>14</v>
      </c>
      <c r="B20" s="29" t="s">
        <v>394</v>
      </c>
      <c r="C20" s="29" t="s">
        <v>395</v>
      </c>
      <c r="D20" s="29" t="s">
        <v>193</v>
      </c>
      <c r="E20" s="30">
        <v>12887</v>
      </c>
      <c r="F20" s="31">
        <v>77.818149500000004</v>
      </c>
      <c r="G20" s="32">
        <v>2.7777860000000001E-2</v>
      </c>
      <c r="H20" s="27" t="s">
        <v>144</v>
      </c>
    </row>
    <row r="21" spans="1:8" x14ac:dyDescent="0.2">
      <c r="A21" s="28">
        <v>15</v>
      </c>
      <c r="B21" s="29" t="s">
        <v>387</v>
      </c>
      <c r="C21" s="29" t="s">
        <v>388</v>
      </c>
      <c r="D21" s="29" t="s">
        <v>95</v>
      </c>
      <c r="E21" s="30">
        <v>10672</v>
      </c>
      <c r="F21" s="31">
        <v>76.320808</v>
      </c>
      <c r="G21" s="32">
        <v>2.7243369999999999E-2</v>
      </c>
      <c r="H21" s="27" t="s">
        <v>144</v>
      </c>
    </row>
    <row r="22" spans="1:8" ht="25.5" x14ac:dyDescent="0.2">
      <c r="A22" s="28">
        <v>16</v>
      </c>
      <c r="B22" s="29" t="s">
        <v>382</v>
      </c>
      <c r="C22" s="29" t="s">
        <v>383</v>
      </c>
      <c r="D22" s="29" t="s">
        <v>384</v>
      </c>
      <c r="E22" s="30">
        <v>21854</v>
      </c>
      <c r="F22" s="31">
        <v>73.757249999999999</v>
      </c>
      <c r="G22" s="32">
        <v>2.6328290000000001E-2</v>
      </c>
      <c r="H22" s="27" t="s">
        <v>144</v>
      </c>
    </row>
    <row r="23" spans="1:8" ht="25.5" x14ac:dyDescent="0.2">
      <c r="A23" s="28">
        <v>17</v>
      </c>
      <c r="B23" s="29" t="s">
        <v>368</v>
      </c>
      <c r="C23" s="29" t="s">
        <v>369</v>
      </c>
      <c r="D23" s="29" t="s">
        <v>270</v>
      </c>
      <c r="E23" s="30">
        <v>1543</v>
      </c>
      <c r="F23" s="31">
        <v>69.768287999999998</v>
      </c>
      <c r="G23" s="32">
        <v>2.49044E-2</v>
      </c>
      <c r="H23" s="27" t="s">
        <v>144</v>
      </c>
    </row>
    <row r="24" spans="1:8" ht="25.5" x14ac:dyDescent="0.2">
      <c r="A24" s="28">
        <v>18</v>
      </c>
      <c r="B24" s="29" t="s">
        <v>36</v>
      </c>
      <c r="C24" s="29" t="s">
        <v>37</v>
      </c>
      <c r="D24" s="29" t="s">
        <v>25</v>
      </c>
      <c r="E24" s="30">
        <v>1255</v>
      </c>
      <c r="F24" s="31">
        <v>64.164384999999996</v>
      </c>
      <c r="G24" s="32">
        <v>2.2904029999999999E-2</v>
      </c>
      <c r="H24" s="27" t="s">
        <v>144</v>
      </c>
    </row>
    <row r="25" spans="1:8" x14ac:dyDescent="0.2">
      <c r="A25" s="28">
        <v>19</v>
      </c>
      <c r="B25" s="29" t="s">
        <v>385</v>
      </c>
      <c r="C25" s="29" t="s">
        <v>386</v>
      </c>
      <c r="D25" s="29" t="s">
        <v>95</v>
      </c>
      <c r="E25" s="30">
        <v>3287</v>
      </c>
      <c r="F25" s="31">
        <v>61.272967000000001</v>
      </c>
      <c r="G25" s="32">
        <v>2.187192E-2</v>
      </c>
      <c r="H25" s="27" t="s">
        <v>144</v>
      </c>
    </row>
    <row r="26" spans="1:8" x14ac:dyDescent="0.2">
      <c r="A26" s="28">
        <v>20</v>
      </c>
      <c r="B26" s="29" t="s">
        <v>402</v>
      </c>
      <c r="C26" s="29" t="s">
        <v>403</v>
      </c>
      <c r="D26" s="29" t="s">
        <v>199</v>
      </c>
      <c r="E26" s="30">
        <v>15429</v>
      </c>
      <c r="F26" s="31">
        <v>60.203958</v>
      </c>
      <c r="G26" s="32">
        <v>2.1490329999999998E-2</v>
      </c>
      <c r="H26" s="27" t="s">
        <v>144</v>
      </c>
    </row>
    <row r="27" spans="1:8" x14ac:dyDescent="0.2">
      <c r="A27" s="28">
        <v>21</v>
      </c>
      <c r="B27" s="29" t="s">
        <v>64</v>
      </c>
      <c r="C27" s="29" t="s">
        <v>65</v>
      </c>
      <c r="D27" s="29" t="s">
        <v>19</v>
      </c>
      <c r="E27" s="30">
        <v>6049</v>
      </c>
      <c r="F27" s="31">
        <v>58.802329</v>
      </c>
      <c r="G27" s="32">
        <v>2.0990000000000002E-2</v>
      </c>
      <c r="H27" s="27" t="s">
        <v>144</v>
      </c>
    </row>
    <row r="28" spans="1:8" x14ac:dyDescent="0.2">
      <c r="A28" s="28">
        <v>22</v>
      </c>
      <c r="B28" s="29" t="s">
        <v>56</v>
      </c>
      <c r="C28" s="29" t="s">
        <v>57</v>
      </c>
      <c r="D28" s="29" t="s">
        <v>58</v>
      </c>
      <c r="E28" s="30">
        <v>5587</v>
      </c>
      <c r="F28" s="31">
        <v>57.467882000000003</v>
      </c>
      <c r="G28" s="32">
        <v>2.051366E-2</v>
      </c>
      <c r="H28" s="27" t="s">
        <v>144</v>
      </c>
    </row>
    <row r="29" spans="1:8" x14ac:dyDescent="0.2">
      <c r="A29" s="28">
        <v>23</v>
      </c>
      <c r="B29" s="29" t="s">
        <v>392</v>
      </c>
      <c r="C29" s="29" t="s">
        <v>393</v>
      </c>
      <c r="D29" s="29" t="s">
        <v>199</v>
      </c>
      <c r="E29" s="30">
        <v>13180</v>
      </c>
      <c r="F29" s="31">
        <v>57.174840000000003</v>
      </c>
      <c r="G29" s="32">
        <v>2.040906E-2</v>
      </c>
      <c r="H29" s="27" t="s">
        <v>144</v>
      </c>
    </row>
    <row r="30" spans="1:8" x14ac:dyDescent="0.2">
      <c r="A30" s="28">
        <v>24</v>
      </c>
      <c r="B30" s="29" t="s">
        <v>70</v>
      </c>
      <c r="C30" s="29" t="s">
        <v>71</v>
      </c>
      <c r="D30" s="29" t="s">
        <v>72</v>
      </c>
      <c r="E30" s="30">
        <v>1222</v>
      </c>
      <c r="F30" s="31">
        <v>57.006300000000003</v>
      </c>
      <c r="G30" s="32">
        <v>2.0348890000000001E-2</v>
      </c>
      <c r="H30" s="27" t="s">
        <v>144</v>
      </c>
    </row>
    <row r="31" spans="1:8" x14ac:dyDescent="0.2">
      <c r="A31" s="28">
        <v>25</v>
      </c>
      <c r="B31" s="29" t="s">
        <v>389</v>
      </c>
      <c r="C31" s="29" t="s">
        <v>390</v>
      </c>
      <c r="D31" s="29" t="s">
        <v>391</v>
      </c>
      <c r="E31" s="30">
        <v>5857</v>
      </c>
      <c r="F31" s="31">
        <v>55.196368</v>
      </c>
      <c r="G31" s="32">
        <v>1.9702819999999999E-2</v>
      </c>
      <c r="H31" s="27" t="s">
        <v>144</v>
      </c>
    </row>
    <row r="32" spans="1:8" x14ac:dyDescent="0.2">
      <c r="A32" s="28">
        <v>26</v>
      </c>
      <c r="B32" s="29" t="s">
        <v>237</v>
      </c>
      <c r="C32" s="29" t="s">
        <v>238</v>
      </c>
      <c r="D32" s="29" t="s">
        <v>95</v>
      </c>
      <c r="E32" s="30">
        <v>601</v>
      </c>
      <c r="F32" s="31">
        <v>54.687995000000001</v>
      </c>
      <c r="G32" s="32">
        <v>1.952135E-2</v>
      </c>
      <c r="H32" s="27" t="s">
        <v>144</v>
      </c>
    </row>
    <row r="33" spans="1:8" x14ac:dyDescent="0.2">
      <c r="A33" s="28">
        <v>27</v>
      </c>
      <c r="B33" s="29" t="s">
        <v>398</v>
      </c>
      <c r="C33" s="29" t="s">
        <v>399</v>
      </c>
      <c r="D33" s="29" t="s">
        <v>223</v>
      </c>
      <c r="E33" s="30">
        <v>8090</v>
      </c>
      <c r="F33" s="31">
        <v>54.259630000000001</v>
      </c>
      <c r="G33" s="32">
        <v>1.9368449999999999E-2</v>
      </c>
      <c r="H33" s="27" t="s">
        <v>144</v>
      </c>
    </row>
    <row r="34" spans="1:8" x14ac:dyDescent="0.2">
      <c r="A34" s="28">
        <v>28</v>
      </c>
      <c r="B34" s="29" t="s">
        <v>396</v>
      </c>
      <c r="C34" s="29" t="s">
        <v>397</v>
      </c>
      <c r="D34" s="29" t="s">
        <v>72</v>
      </c>
      <c r="E34" s="30">
        <v>11627</v>
      </c>
      <c r="F34" s="31">
        <v>51.298324000000001</v>
      </c>
      <c r="G34" s="32">
        <v>1.8311379999999999E-2</v>
      </c>
      <c r="H34" s="27" t="s">
        <v>144</v>
      </c>
    </row>
    <row r="35" spans="1:8" x14ac:dyDescent="0.2">
      <c r="A35" s="28">
        <v>29</v>
      </c>
      <c r="B35" s="29" t="s">
        <v>114</v>
      </c>
      <c r="C35" s="29" t="s">
        <v>115</v>
      </c>
      <c r="D35" s="29" t="s">
        <v>72</v>
      </c>
      <c r="E35" s="30">
        <v>3026</v>
      </c>
      <c r="F35" s="31">
        <v>51.021386</v>
      </c>
      <c r="G35" s="32">
        <v>1.8212530000000001E-2</v>
      </c>
      <c r="H35" s="27" t="s">
        <v>144</v>
      </c>
    </row>
    <row r="36" spans="1:8" x14ac:dyDescent="0.2">
      <c r="A36" s="28">
        <v>30</v>
      </c>
      <c r="B36" s="29" t="s">
        <v>440</v>
      </c>
      <c r="C36" s="29" t="s">
        <v>441</v>
      </c>
      <c r="D36" s="29" t="s">
        <v>72</v>
      </c>
      <c r="E36" s="30">
        <v>8418</v>
      </c>
      <c r="F36" s="31">
        <v>36.866630999999998</v>
      </c>
      <c r="G36" s="32">
        <v>1.3159860000000001E-2</v>
      </c>
      <c r="H36" s="27" t="s">
        <v>144</v>
      </c>
    </row>
    <row r="37" spans="1:8" x14ac:dyDescent="0.2">
      <c r="A37" s="28">
        <v>31</v>
      </c>
      <c r="B37" s="29" t="s">
        <v>410</v>
      </c>
      <c r="C37" s="29" t="s">
        <v>411</v>
      </c>
      <c r="D37" s="29" t="s">
        <v>267</v>
      </c>
      <c r="E37" s="30">
        <v>10471</v>
      </c>
      <c r="F37" s="31">
        <v>32.842291500000002</v>
      </c>
      <c r="G37" s="32">
        <v>1.172334E-2</v>
      </c>
      <c r="H37" s="27" t="s">
        <v>144</v>
      </c>
    </row>
    <row r="38" spans="1:8" x14ac:dyDescent="0.2">
      <c r="A38" s="28">
        <v>32</v>
      </c>
      <c r="B38" s="29" t="s">
        <v>408</v>
      </c>
      <c r="C38" s="29" t="s">
        <v>409</v>
      </c>
      <c r="D38" s="29" t="s">
        <v>55</v>
      </c>
      <c r="E38" s="30">
        <v>4636</v>
      </c>
      <c r="F38" s="31">
        <v>29.021360000000001</v>
      </c>
      <c r="G38" s="32">
        <v>1.0359429999999999E-2</v>
      </c>
      <c r="H38" s="27" t="s">
        <v>144</v>
      </c>
    </row>
    <row r="39" spans="1:8" x14ac:dyDescent="0.2">
      <c r="A39" s="28">
        <v>33</v>
      </c>
      <c r="B39" s="29" t="s">
        <v>406</v>
      </c>
      <c r="C39" s="29" t="s">
        <v>407</v>
      </c>
      <c r="D39" s="29" t="s">
        <v>139</v>
      </c>
      <c r="E39" s="30">
        <v>19513</v>
      </c>
      <c r="F39" s="31">
        <v>27.333810400000001</v>
      </c>
      <c r="G39" s="32">
        <v>9.7570399999999998E-3</v>
      </c>
      <c r="H39" s="27" t="s">
        <v>144</v>
      </c>
    </row>
    <row r="40" spans="1:8" x14ac:dyDescent="0.2">
      <c r="A40" s="28">
        <v>34</v>
      </c>
      <c r="B40" s="29" t="s">
        <v>412</v>
      </c>
      <c r="C40" s="29" t="s">
        <v>413</v>
      </c>
      <c r="D40" s="29" t="s">
        <v>55</v>
      </c>
      <c r="E40" s="30">
        <v>3000</v>
      </c>
      <c r="F40" s="31">
        <v>20.941500000000001</v>
      </c>
      <c r="G40" s="32">
        <v>7.4752500000000001E-3</v>
      </c>
      <c r="H40" s="27" t="s">
        <v>144</v>
      </c>
    </row>
    <row r="41" spans="1:8" x14ac:dyDescent="0.2">
      <c r="A41" s="28">
        <v>35</v>
      </c>
      <c r="B41" s="29" t="s">
        <v>416</v>
      </c>
      <c r="C41" s="29" t="s">
        <v>417</v>
      </c>
      <c r="D41" s="29" t="s">
        <v>80</v>
      </c>
      <c r="E41" s="30">
        <v>4242</v>
      </c>
      <c r="F41" s="31">
        <v>14.518245</v>
      </c>
      <c r="G41" s="32">
        <v>5.1824100000000001E-3</v>
      </c>
      <c r="H41" s="27" t="s">
        <v>144</v>
      </c>
    </row>
    <row r="42" spans="1:8" x14ac:dyDescent="0.2">
      <c r="A42" s="25"/>
      <c r="B42" s="25"/>
      <c r="C42" s="26" t="s">
        <v>143</v>
      </c>
      <c r="D42" s="25"/>
      <c r="E42" s="25" t="s">
        <v>144</v>
      </c>
      <c r="F42" s="33">
        <v>2678.7042913999999</v>
      </c>
      <c r="G42" s="34">
        <v>0.95618672999999998</v>
      </c>
      <c r="H42" s="27" t="s">
        <v>144</v>
      </c>
    </row>
    <row r="43" spans="1:8" x14ac:dyDescent="0.2">
      <c r="A43" s="25"/>
      <c r="B43" s="25"/>
      <c r="C43" s="35"/>
      <c r="D43" s="25"/>
      <c r="E43" s="25"/>
      <c r="F43" s="36"/>
      <c r="G43" s="36"/>
      <c r="H43" s="27" t="s">
        <v>144</v>
      </c>
    </row>
    <row r="44" spans="1:8" x14ac:dyDescent="0.2">
      <c r="A44" s="25"/>
      <c r="B44" s="25"/>
      <c r="C44" s="26" t="s">
        <v>145</v>
      </c>
      <c r="D44" s="25"/>
      <c r="E44" s="25"/>
      <c r="F44" s="25"/>
      <c r="G44" s="25"/>
      <c r="H44" s="27" t="s">
        <v>144</v>
      </c>
    </row>
    <row r="45" spans="1:8" x14ac:dyDescent="0.2">
      <c r="A45" s="25"/>
      <c r="B45" s="25"/>
      <c r="C45" s="26" t="s">
        <v>143</v>
      </c>
      <c r="D45" s="25"/>
      <c r="E45" s="25" t="s">
        <v>144</v>
      </c>
      <c r="F45" s="37" t="s">
        <v>146</v>
      </c>
      <c r="G45" s="34">
        <v>0</v>
      </c>
      <c r="H45" s="27" t="s">
        <v>144</v>
      </c>
    </row>
    <row r="46" spans="1:8" x14ac:dyDescent="0.2">
      <c r="A46" s="25"/>
      <c r="B46" s="25"/>
      <c r="C46" s="35"/>
      <c r="D46" s="25"/>
      <c r="E46" s="25"/>
      <c r="F46" s="36"/>
      <c r="G46" s="36"/>
      <c r="H46" s="27" t="s">
        <v>144</v>
      </c>
    </row>
    <row r="47" spans="1:8" x14ac:dyDescent="0.2">
      <c r="A47" s="25"/>
      <c r="B47" s="25"/>
      <c r="C47" s="26" t="s">
        <v>147</v>
      </c>
      <c r="D47" s="25"/>
      <c r="E47" s="25"/>
      <c r="F47" s="25"/>
      <c r="G47" s="25"/>
      <c r="H47" s="27" t="s">
        <v>144</v>
      </c>
    </row>
    <row r="48" spans="1:8" x14ac:dyDescent="0.2">
      <c r="A48" s="25"/>
      <c r="B48" s="25"/>
      <c r="C48" s="26" t="s">
        <v>143</v>
      </c>
      <c r="D48" s="25"/>
      <c r="E48" s="25" t="s">
        <v>144</v>
      </c>
      <c r="F48" s="37" t="s">
        <v>146</v>
      </c>
      <c r="G48" s="34">
        <v>0</v>
      </c>
      <c r="H48" s="27" t="s">
        <v>144</v>
      </c>
    </row>
    <row r="49" spans="1:8" x14ac:dyDescent="0.2">
      <c r="A49" s="25"/>
      <c r="B49" s="25"/>
      <c r="C49" s="35"/>
      <c r="D49" s="25"/>
      <c r="E49" s="25"/>
      <c r="F49" s="36"/>
      <c r="G49" s="36"/>
      <c r="H49" s="27" t="s">
        <v>144</v>
      </c>
    </row>
    <row r="50" spans="1:8" x14ac:dyDescent="0.2">
      <c r="A50" s="25"/>
      <c r="B50" s="25"/>
      <c r="C50" s="26" t="s">
        <v>148</v>
      </c>
      <c r="D50" s="25"/>
      <c r="E50" s="25"/>
      <c r="F50" s="25"/>
      <c r="G50" s="25"/>
      <c r="H50" s="27" t="s">
        <v>144</v>
      </c>
    </row>
    <row r="51" spans="1:8" x14ac:dyDescent="0.2">
      <c r="A51" s="25"/>
      <c r="B51" s="25"/>
      <c r="C51" s="26" t="s">
        <v>143</v>
      </c>
      <c r="D51" s="25"/>
      <c r="E51" s="25" t="s">
        <v>144</v>
      </c>
      <c r="F51" s="37" t="s">
        <v>146</v>
      </c>
      <c r="G51" s="34">
        <v>0</v>
      </c>
      <c r="H51" s="27" t="s">
        <v>144</v>
      </c>
    </row>
    <row r="52" spans="1:8" x14ac:dyDescent="0.2">
      <c r="A52" s="25"/>
      <c r="B52" s="25"/>
      <c r="C52" s="35"/>
      <c r="D52" s="25"/>
      <c r="E52" s="25"/>
      <c r="F52" s="36"/>
      <c r="G52" s="36"/>
      <c r="H52" s="27" t="s">
        <v>144</v>
      </c>
    </row>
    <row r="53" spans="1:8" x14ac:dyDescent="0.2">
      <c r="A53" s="25"/>
      <c r="B53" s="25"/>
      <c r="C53" s="26" t="s">
        <v>149</v>
      </c>
      <c r="D53" s="25"/>
      <c r="E53" s="25"/>
      <c r="F53" s="36"/>
      <c r="G53" s="36"/>
      <c r="H53" s="27" t="s">
        <v>144</v>
      </c>
    </row>
    <row r="54" spans="1:8" x14ac:dyDescent="0.2">
      <c r="A54" s="25"/>
      <c r="B54" s="25"/>
      <c r="C54" s="26" t="s">
        <v>143</v>
      </c>
      <c r="D54" s="25"/>
      <c r="E54" s="25" t="s">
        <v>144</v>
      </c>
      <c r="F54" s="37" t="s">
        <v>146</v>
      </c>
      <c r="G54" s="34">
        <v>0</v>
      </c>
      <c r="H54" s="27" t="s">
        <v>144</v>
      </c>
    </row>
    <row r="55" spans="1:8" x14ac:dyDescent="0.2">
      <c r="A55" s="25"/>
      <c r="B55" s="25"/>
      <c r="C55" s="35"/>
      <c r="D55" s="25"/>
      <c r="E55" s="25"/>
      <c r="F55" s="36"/>
      <c r="G55" s="36"/>
      <c r="H55" s="27" t="s">
        <v>144</v>
      </c>
    </row>
    <row r="56" spans="1:8" x14ac:dyDescent="0.2">
      <c r="A56" s="25"/>
      <c r="B56" s="25"/>
      <c r="C56" s="26" t="s">
        <v>150</v>
      </c>
      <c r="D56" s="25"/>
      <c r="E56" s="25"/>
      <c r="F56" s="36"/>
      <c r="G56" s="36"/>
      <c r="H56" s="27" t="s">
        <v>144</v>
      </c>
    </row>
    <row r="57" spans="1:8" x14ac:dyDescent="0.2">
      <c r="A57" s="25"/>
      <c r="B57" s="25"/>
      <c r="C57" s="26" t="s">
        <v>143</v>
      </c>
      <c r="D57" s="25"/>
      <c r="E57" s="25" t="s">
        <v>144</v>
      </c>
      <c r="F57" s="37" t="s">
        <v>146</v>
      </c>
      <c r="G57" s="34">
        <v>0</v>
      </c>
      <c r="H57" s="27" t="s">
        <v>144</v>
      </c>
    </row>
    <row r="58" spans="1:8" x14ac:dyDescent="0.2">
      <c r="A58" s="25"/>
      <c r="B58" s="25"/>
      <c r="C58" s="35"/>
      <c r="D58" s="25"/>
      <c r="E58" s="25"/>
      <c r="F58" s="36"/>
      <c r="G58" s="36"/>
      <c r="H58" s="27" t="s">
        <v>144</v>
      </c>
    </row>
    <row r="59" spans="1:8" x14ac:dyDescent="0.2">
      <c r="A59" s="25"/>
      <c r="B59" s="25"/>
      <c r="C59" s="26" t="s">
        <v>151</v>
      </c>
      <c r="D59" s="25"/>
      <c r="E59" s="25"/>
      <c r="F59" s="33">
        <v>2678.7042913999999</v>
      </c>
      <c r="G59" s="34">
        <v>0.95618672999999998</v>
      </c>
      <c r="H59" s="27" t="s">
        <v>144</v>
      </c>
    </row>
    <row r="60" spans="1:8" x14ac:dyDescent="0.2">
      <c r="A60" s="25"/>
      <c r="B60" s="25"/>
      <c r="C60" s="35"/>
      <c r="D60" s="25"/>
      <c r="E60" s="25"/>
      <c r="F60" s="36"/>
      <c r="G60" s="36"/>
      <c r="H60" s="27" t="s">
        <v>144</v>
      </c>
    </row>
    <row r="61" spans="1:8" x14ac:dyDescent="0.2">
      <c r="A61" s="25"/>
      <c r="B61" s="25"/>
      <c r="C61" s="26" t="s">
        <v>152</v>
      </c>
      <c r="D61" s="25"/>
      <c r="E61" s="25"/>
      <c r="F61" s="36"/>
      <c r="G61" s="36"/>
      <c r="H61" s="27" t="s">
        <v>144</v>
      </c>
    </row>
    <row r="62" spans="1:8" x14ac:dyDescent="0.2">
      <c r="A62" s="25"/>
      <c r="B62" s="25"/>
      <c r="C62" s="26" t="s">
        <v>10</v>
      </c>
      <c r="D62" s="25"/>
      <c r="E62" s="25"/>
      <c r="F62" s="36"/>
      <c r="G62" s="36"/>
      <c r="H62" s="27" t="s">
        <v>144</v>
      </c>
    </row>
    <row r="63" spans="1:8" x14ac:dyDescent="0.2">
      <c r="A63" s="25"/>
      <c r="B63" s="25"/>
      <c r="C63" s="26" t="s">
        <v>143</v>
      </c>
      <c r="D63" s="25"/>
      <c r="E63" s="25" t="s">
        <v>144</v>
      </c>
      <c r="F63" s="37" t="s">
        <v>146</v>
      </c>
      <c r="G63" s="34">
        <v>0</v>
      </c>
      <c r="H63" s="27" t="s">
        <v>144</v>
      </c>
    </row>
    <row r="64" spans="1:8" x14ac:dyDescent="0.2">
      <c r="A64" s="25"/>
      <c r="B64" s="25"/>
      <c r="C64" s="35"/>
      <c r="D64" s="25"/>
      <c r="E64" s="25"/>
      <c r="F64" s="36"/>
      <c r="G64" s="36"/>
      <c r="H64" s="27" t="s">
        <v>144</v>
      </c>
    </row>
    <row r="65" spans="1:8" x14ac:dyDescent="0.2">
      <c r="A65" s="25"/>
      <c r="B65" s="25"/>
      <c r="C65" s="26" t="s">
        <v>153</v>
      </c>
      <c r="D65" s="25"/>
      <c r="E65" s="25"/>
      <c r="F65" s="25"/>
      <c r="G65" s="25"/>
      <c r="H65" s="27" t="s">
        <v>144</v>
      </c>
    </row>
    <row r="66" spans="1:8" x14ac:dyDescent="0.2">
      <c r="A66" s="25"/>
      <c r="B66" s="25"/>
      <c r="C66" s="26" t="s">
        <v>143</v>
      </c>
      <c r="D66" s="25"/>
      <c r="E66" s="25" t="s">
        <v>144</v>
      </c>
      <c r="F66" s="37" t="s">
        <v>146</v>
      </c>
      <c r="G66" s="34">
        <v>0</v>
      </c>
      <c r="H66" s="27" t="s">
        <v>144</v>
      </c>
    </row>
    <row r="67" spans="1:8" x14ac:dyDescent="0.2">
      <c r="A67" s="25"/>
      <c r="B67" s="25"/>
      <c r="C67" s="35"/>
      <c r="D67" s="25"/>
      <c r="E67" s="25"/>
      <c r="F67" s="36"/>
      <c r="G67" s="36"/>
      <c r="H67" s="27" t="s">
        <v>144</v>
      </c>
    </row>
    <row r="68" spans="1:8" x14ac:dyDescent="0.2">
      <c r="A68" s="25"/>
      <c r="B68" s="25"/>
      <c r="C68" s="26" t="s">
        <v>154</v>
      </c>
      <c r="D68" s="25"/>
      <c r="E68" s="25"/>
      <c r="F68" s="25"/>
      <c r="G68" s="25"/>
      <c r="H68" s="27" t="s">
        <v>144</v>
      </c>
    </row>
    <row r="69" spans="1:8" x14ac:dyDescent="0.2">
      <c r="A69" s="25"/>
      <c r="B69" s="25"/>
      <c r="C69" s="26" t="s">
        <v>143</v>
      </c>
      <c r="D69" s="25"/>
      <c r="E69" s="25" t="s">
        <v>144</v>
      </c>
      <c r="F69" s="37" t="s">
        <v>146</v>
      </c>
      <c r="G69" s="34">
        <v>0</v>
      </c>
      <c r="H69" s="27" t="s">
        <v>144</v>
      </c>
    </row>
    <row r="70" spans="1:8" x14ac:dyDescent="0.2">
      <c r="A70" s="25"/>
      <c r="B70" s="25"/>
      <c r="C70" s="35"/>
      <c r="D70" s="25"/>
      <c r="E70" s="25"/>
      <c r="F70" s="36"/>
      <c r="G70" s="36"/>
      <c r="H70" s="27" t="s">
        <v>144</v>
      </c>
    </row>
    <row r="71" spans="1:8" x14ac:dyDescent="0.2">
      <c r="A71" s="25"/>
      <c r="B71" s="25"/>
      <c r="C71" s="26" t="s">
        <v>155</v>
      </c>
      <c r="D71" s="25"/>
      <c r="E71" s="25"/>
      <c r="F71" s="36"/>
      <c r="G71" s="36"/>
      <c r="H71" s="27" t="s">
        <v>144</v>
      </c>
    </row>
    <row r="72" spans="1:8" x14ac:dyDescent="0.2">
      <c r="A72" s="25"/>
      <c r="B72" s="25"/>
      <c r="C72" s="26" t="s">
        <v>143</v>
      </c>
      <c r="D72" s="25"/>
      <c r="E72" s="25" t="s">
        <v>144</v>
      </c>
      <c r="F72" s="37" t="s">
        <v>146</v>
      </c>
      <c r="G72" s="34">
        <v>0</v>
      </c>
      <c r="H72" s="27" t="s">
        <v>144</v>
      </c>
    </row>
    <row r="73" spans="1:8" x14ac:dyDescent="0.2">
      <c r="A73" s="25"/>
      <c r="B73" s="25"/>
      <c r="C73" s="35"/>
      <c r="D73" s="25"/>
      <c r="E73" s="25"/>
      <c r="F73" s="36"/>
      <c r="G73" s="36"/>
      <c r="H73" s="27" t="s">
        <v>144</v>
      </c>
    </row>
    <row r="74" spans="1:8" x14ac:dyDescent="0.2">
      <c r="A74" s="25"/>
      <c r="B74" s="25"/>
      <c r="C74" s="26" t="s">
        <v>156</v>
      </c>
      <c r="D74" s="25"/>
      <c r="E74" s="25"/>
      <c r="F74" s="33">
        <v>0</v>
      </c>
      <c r="G74" s="34">
        <v>0</v>
      </c>
      <c r="H74" s="27" t="s">
        <v>144</v>
      </c>
    </row>
    <row r="75" spans="1:8" x14ac:dyDescent="0.2">
      <c r="A75" s="25"/>
      <c r="B75" s="25"/>
      <c r="C75" s="35"/>
      <c r="D75" s="25"/>
      <c r="E75" s="25"/>
      <c r="F75" s="36"/>
      <c r="G75" s="36"/>
      <c r="H75" s="27" t="s">
        <v>144</v>
      </c>
    </row>
    <row r="76" spans="1:8" x14ac:dyDescent="0.2">
      <c r="A76" s="25"/>
      <c r="B76" s="25"/>
      <c r="C76" s="26" t="s">
        <v>157</v>
      </c>
      <c r="D76" s="25"/>
      <c r="E76" s="25"/>
      <c r="F76" s="36"/>
      <c r="G76" s="36"/>
      <c r="H76" s="27" t="s">
        <v>144</v>
      </c>
    </row>
    <row r="77" spans="1:8" x14ac:dyDescent="0.2">
      <c r="A77" s="25"/>
      <c r="B77" s="25"/>
      <c r="C77" s="26" t="s">
        <v>158</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159</v>
      </c>
      <c r="D80" s="25"/>
      <c r="E80" s="25"/>
      <c r="F80" s="36"/>
      <c r="G80" s="36"/>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160</v>
      </c>
      <c r="D83" s="25"/>
      <c r="E83" s="25"/>
      <c r="F83" s="36"/>
      <c r="G83" s="36"/>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161</v>
      </c>
      <c r="D86" s="25"/>
      <c r="E86" s="25"/>
      <c r="F86" s="36"/>
      <c r="G86" s="36"/>
      <c r="H86" s="27" t="s">
        <v>144</v>
      </c>
    </row>
    <row r="87" spans="1:8" x14ac:dyDescent="0.2">
      <c r="A87" s="28">
        <v>1</v>
      </c>
      <c r="B87" s="29"/>
      <c r="C87" s="29" t="s">
        <v>162</v>
      </c>
      <c r="D87" s="29"/>
      <c r="E87" s="39"/>
      <c r="F87" s="31">
        <v>123.2942493</v>
      </c>
      <c r="G87" s="32">
        <v>4.401095E-2</v>
      </c>
      <c r="H87" s="27">
        <v>5.95</v>
      </c>
    </row>
    <row r="88" spans="1:8" x14ac:dyDescent="0.2">
      <c r="A88" s="25"/>
      <c r="B88" s="25"/>
      <c r="C88" s="26" t="s">
        <v>143</v>
      </c>
      <c r="D88" s="25"/>
      <c r="E88" s="25" t="s">
        <v>144</v>
      </c>
      <c r="F88" s="33">
        <v>123.2942493</v>
      </c>
      <c r="G88" s="34">
        <v>4.401095E-2</v>
      </c>
      <c r="H88" s="27" t="s">
        <v>144</v>
      </c>
    </row>
    <row r="89" spans="1:8" x14ac:dyDescent="0.2">
      <c r="A89" s="25"/>
      <c r="B89" s="25"/>
      <c r="C89" s="35"/>
      <c r="D89" s="25"/>
      <c r="E89" s="25"/>
      <c r="F89" s="36"/>
      <c r="G89" s="36"/>
      <c r="H89" s="27" t="s">
        <v>144</v>
      </c>
    </row>
    <row r="90" spans="1:8" x14ac:dyDescent="0.2">
      <c r="A90" s="25"/>
      <c r="B90" s="25"/>
      <c r="C90" s="26" t="s">
        <v>163</v>
      </c>
      <c r="D90" s="25"/>
      <c r="E90" s="25"/>
      <c r="F90" s="33">
        <v>123.2942493</v>
      </c>
      <c r="G90" s="34">
        <v>4.401095E-2</v>
      </c>
      <c r="H90" s="27" t="s">
        <v>144</v>
      </c>
    </row>
    <row r="91" spans="1:8" x14ac:dyDescent="0.2">
      <c r="A91" s="25"/>
      <c r="B91" s="25"/>
      <c r="C91" s="36"/>
      <c r="D91" s="25"/>
      <c r="E91" s="25"/>
      <c r="F91" s="25"/>
      <c r="G91" s="25"/>
      <c r="H91" s="27" t="s">
        <v>144</v>
      </c>
    </row>
    <row r="92" spans="1:8" x14ac:dyDescent="0.2">
      <c r="A92" s="25"/>
      <c r="B92" s="25"/>
      <c r="C92" s="26" t="s">
        <v>164</v>
      </c>
      <c r="D92" s="25"/>
      <c r="E92" s="25"/>
      <c r="F92" s="25"/>
      <c r="G92" s="25"/>
      <c r="H92" s="27" t="s">
        <v>144</v>
      </c>
    </row>
    <row r="93" spans="1:8" x14ac:dyDescent="0.2">
      <c r="A93" s="25"/>
      <c r="B93" s="25"/>
      <c r="C93" s="26" t="s">
        <v>165</v>
      </c>
      <c r="D93" s="25"/>
      <c r="E93" s="25"/>
      <c r="F93" s="25"/>
      <c r="G93" s="25"/>
      <c r="H93" s="27" t="s">
        <v>144</v>
      </c>
    </row>
    <row r="94" spans="1:8" x14ac:dyDescent="0.2">
      <c r="A94" s="25"/>
      <c r="B94" s="25"/>
      <c r="C94" s="26" t="s">
        <v>143</v>
      </c>
      <c r="D94" s="25"/>
      <c r="E94" s="25" t="s">
        <v>144</v>
      </c>
      <c r="F94" s="37" t="s">
        <v>146</v>
      </c>
      <c r="G94" s="34">
        <v>0</v>
      </c>
      <c r="H94" s="27" t="s">
        <v>144</v>
      </c>
    </row>
    <row r="95" spans="1:8" x14ac:dyDescent="0.2">
      <c r="A95" s="25"/>
      <c r="B95" s="25"/>
      <c r="C95" s="35"/>
      <c r="D95" s="25"/>
      <c r="E95" s="25"/>
      <c r="F95" s="36"/>
      <c r="G95" s="36"/>
      <c r="H95" s="27" t="s">
        <v>144</v>
      </c>
    </row>
    <row r="96" spans="1:8" x14ac:dyDescent="0.2">
      <c r="A96" s="25"/>
      <c r="B96" s="25"/>
      <c r="C96" s="26" t="s">
        <v>166</v>
      </c>
      <c r="D96" s="25"/>
      <c r="E96" s="25"/>
      <c r="F96" s="25"/>
      <c r="G96" s="25"/>
      <c r="H96" s="27" t="s">
        <v>144</v>
      </c>
    </row>
    <row r="97" spans="1:17" x14ac:dyDescent="0.2">
      <c r="A97" s="25"/>
      <c r="B97" s="25"/>
      <c r="C97" s="26" t="s">
        <v>167</v>
      </c>
      <c r="D97" s="25"/>
      <c r="E97" s="25"/>
      <c r="F97" s="25"/>
      <c r="G97" s="25"/>
      <c r="H97" s="27" t="s">
        <v>144</v>
      </c>
    </row>
    <row r="98" spans="1:17" x14ac:dyDescent="0.2">
      <c r="A98" s="25"/>
      <c r="B98" s="25"/>
      <c r="C98" s="26" t="s">
        <v>143</v>
      </c>
      <c r="D98" s="25"/>
      <c r="E98" s="25" t="s">
        <v>144</v>
      </c>
      <c r="F98" s="37" t="s">
        <v>146</v>
      </c>
      <c r="G98" s="34">
        <v>0</v>
      </c>
      <c r="H98" s="27" t="s">
        <v>144</v>
      </c>
    </row>
    <row r="99" spans="1:17" x14ac:dyDescent="0.2">
      <c r="A99" s="25"/>
      <c r="B99" s="25"/>
      <c r="C99" s="35"/>
      <c r="D99" s="25"/>
      <c r="E99" s="25"/>
      <c r="F99" s="36"/>
      <c r="G99" s="36"/>
      <c r="H99" s="27" t="s">
        <v>144</v>
      </c>
    </row>
    <row r="100" spans="1:17" ht="25.5" x14ac:dyDescent="0.2">
      <c r="A100" s="25"/>
      <c r="B100" s="25"/>
      <c r="C100" s="26" t="s">
        <v>168</v>
      </c>
      <c r="D100" s="25"/>
      <c r="E100" s="25"/>
      <c r="F100" s="36"/>
      <c r="G100" s="36"/>
      <c r="H100" s="27" t="s">
        <v>144</v>
      </c>
    </row>
    <row r="101" spans="1:17" x14ac:dyDescent="0.2">
      <c r="A101" s="25"/>
      <c r="B101" s="25"/>
      <c r="C101" s="26" t="s">
        <v>143</v>
      </c>
      <c r="D101" s="25"/>
      <c r="E101" s="25" t="s">
        <v>144</v>
      </c>
      <c r="F101" s="37" t="s">
        <v>146</v>
      </c>
      <c r="G101" s="34">
        <v>0</v>
      </c>
      <c r="H101" s="27" t="s">
        <v>144</v>
      </c>
    </row>
    <row r="102" spans="1:17" x14ac:dyDescent="0.2">
      <c r="A102" s="25"/>
      <c r="B102" s="25"/>
      <c r="C102" s="35"/>
      <c r="D102" s="25"/>
      <c r="E102" s="25"/>
      <c r="F102" s="36"/>
      <c r="G102" s="36"/>
      <c r="H102" s="27" t="s">
        <v>144</v>
      </c>
    </row>
    <row r="103" spans="1:17" x14ac:dyDescent="0.2">
      <c r="A103" s="39"/>
      <c r="B103" s="29"/>
      <c r="C103" s="29" t="s">
        <v>169</v>
      </c>
      <c r="D103" s="29"/>
      <c r="E103" s="39"/>
      <c r="F103" s="31">
        <v>-0.55378759</v>
      </c>
      <c r="G103" s="32">
        <v>-1.9767999999999999E-4</v>
      </c>
      <c r="H103" s="27" t="s">
        <v>144</v>
      </c>
    </row>
    <row r="104" spans="1:17" x14ac:dyDescent="0.2">
      <c r="A104" s="35"/>
      <c r="B104" s="35"/>
      <c r="C104" s="26" t="s">
        <v>170</v>
      </c>
      <c r="D104" s="36"/>
      <c r="E104" s="36"/>
      <c r="F104" s="33">
        <v>2801.44475311</v>
      </c>
      <c r="G104" s="40">
        <v>1</v>
      </c>
      <c r="H104" s="27" t="s">
        <v>144</v>
      </c>
    </row>
    <row r="105" spans="1:17" x14ac:dyDescent="0.2">
      <c r="A105" s="41"/>
      <c r="B105" s="41"/>
      <c r="C105" s="41"/>
      <c r="D105" s="42"/>
      <c r="E105" s="42"/>
      <c r="F105" s="42"/>
      <c r="G105" s="42"/>
    </row>
    <row r="106" spans="1:17" x14ac:dyDescent="0.2">
      <c r="A106" s="43"/>
      <c r="B106" s="242" t="s">
        <v>873</v>
      </c>
      <c r="C106" s="242"/>
      <c r="D106" s="242"/>
      <c r="E106" s="242"/>
      <c r="F106" s="242"/>
      <c r="G106" s="242"/>
      <c r="H106" s="242"/>
      <c r="J106" s="45"/>
    </row>
    <row r="107" spans="1:17" x14ac:dyDescent="0.2">
      <c r="A107" s="43"/>
      <c r="B107" s="242" t="s">
        <v>874</v>
      </c>
      <c r="C107" s="242"/>
      <c r="D107" s="242"/>
      <c r="E107" s="242"/>
      <c r="F107" s="242"/>
      <c r="G107" s="242"/>
      <c r="H107" s="242"/>
      <c r="J107" s="45"/>
    </row>
    <row r="108" spans="1:17" x14ac:dyDescent="0.2">
      <c r="A108" s="43"/>
      <c r="B108" s="242" t="s">
        <v>875</v>
      </c>
      <c r="C108" s="242"/>
      <c r="D108" s="242"/>
      <c r="E108" s="242"/>
      <c r="F108" s="242"/>
      <c r="G108" s="242"/>
      <c r="H108" s="242"/>
      <c r="J108" s="45"/>
    </row>
    <row r="109" spans="1:17" s="47" customFormat="1" ht="66.75" customHeight="1" x14ac:dyDescent="0.25">
      <c r="A109" s="46"/>
      <c r="B109" s="243" t="s">
        <v>876</v>
      </c>
      <c r="C109" s="243"/>
      <c r="D109" s="243"/>
      <c r="E109" s="243"/>
      <c r="F109" s="243"/>
      <c r="G109" s="243"/>
      <c r="H109" s="243"/>
      <c r="I109"/>
      <c r="J109" s="45"/>
      <c r="K109"/>
      <c r="L109"/>
      <c r="M109"/>
      <c r="N109"/>
      <c r="O109"/>
      <c r="P109"/>
      <c r="Q109"/>
    </row>
    <row r="110" spans="1:17" x14ac:dyDescent="0.2">
      <c r="A110" s="43"/>
      <c r="B110" s="242" t="s">
        <v>877</v>
      </c>
      <c r="C110" s="242"/>
      <c r="D110" s="242"/>
      <c r="E110" s="242"/>
      <c r="F110" s="242"/>
      <c r="G110" s="242"/>
      <c r="H110" s="242"/>
      <c r="J110" s="45"/>
    </row>
    <row r="111" spans="1:17" x14ac:dyDescent="0.2">
      <c r="A111" s="48"/>
      <c r="B111" s="48"/>
      <c r="C111" s="48"/>
      <c r="D111" s="49"/>
      <c r="E111" s="49"/>
      <c r="F111" s="49"/>
      <c r="G111" s="49"/>
    </row>
    <row r="112" spans="1:17" x14ac:dyDescent="0.2">
      <c r="A112" s="48"/>
      <c r="B112" s="244" t="s">
        <v>171</v>
      </c>
      <c r="C112" s="245"/>
      <c r="D112" s="246"/>
      <c r="E112" s="50"/>
      <c r="F112" s="49"/>
      <c r="G112" s="49"/>
    </row>
    <row r="113" spans="1:10" ht="27.75" customHeight="1" x14ac:dyDescent="0.2">
      <c r="A113" s="48"/>
      <c r="B113" s="239" t="s">
        <v>172</v>
      </c>
      <c r="C113" s="240"/>
      <c r="D113" s="26" t="s">
        <v>173</v>
      </c>
      <c r="E113" s="50"/>
      <c r="F113" s="49"/>
      <c r="G113" s="49"/>
    </row>
    <row r="114" spans="1:10" ht="12.75" customHeight="1" x14ac:dyDescent="0.2">
      <c r="A114" s="43"/>
      <c r="B114" s="237" t="s">
        <v>879</v>
      </c>
      <c r="C114" s="238"/>
      <c r="D114" s="51" t="s">
        <v>173</v>
      </c>
      <c r="E114" s="52"/>
      <c r="F114" s="53"/>
      <c r="G114" s="53"/>
    </row>
    <row r="115" spans="1:10" x14ac:dyDescent="0.2">
      <c r="A115" s="48"/>
      <c r="B115" s="239" t="s">
        <v>174</v>
      </c>
      <c r="C115" s="240"/>
      <c r="D115" s="36" t="s">
        <v>144</v>
      </c>
      <c r="E115" s="50"/>
      <c r="F115" s="49"/>
      <c r="G115" s="49"/>
    </row>
    <row r="116" spans="1:10" x14ac:dyDescent="0.2">
      <c r="A116" s="54"/>
      <c r="B116" s="55" t="s">
        <v>144</v>
      </c>
      <c r="C116" s="55" t="s">
        <v>878</v>
      </c>
      <c r="D116" s="55" t="s">
        <v>175</v>
      </c>
      <c r="E116" s="54"/>
      <c r="F116" s="54"/>
      <c r="G116" s="54"/>
      <c r="H116" s="45"/>
      <c r="J116" s="45"/>
    </row>
    <row r="117" spans="1:10" x14ac:dyDescent="0.2">
      <c r="A117" s="54"/>
      <c r="B117" s="56" t="s">
        <v>176</v>
      </c>
      <c r="C117" s="57">
        <v>45747</v>
      </c>
      <c r="D117" s="57">
        <v>45777</v>
      </c>
      <c r="E117" s="54"/>
      <c r="F117" s="54"/>
      <c r="G117" s="54"/>
      <c r="H117" s="45"/>
      <c r="J117" s="45"/>
    </row>
    <row r="118" spans="1:10" x14ac:dyDescent="0.2">
      <c r="A118" s="58"/>
      <c r="B118" s="29" t="s">
        <v>177</v>
      </c>
      <c r="C118" s="59">
        <v>24.532599999999999</v>
      </c>
      <c r="D118" s="59">
        <v>25.543099999999999</v>
      </c>
      <c r="E118" s="58"/>
      <c r="F118" s="60"/>
      <c r="G118" s="61"/>
    </row>
    <row r="119" spans="1:10" x14ac:dyDescent="0.2">
      <c r="A119" s="58"/>
      <c r="B119" s="29" t="s">
        <v>909</v>
      </c>
      <c r="C119" s="59">
        <v>23.356300000000001</v>
      </c>
      <c r="D119" s="59">
        <v>24.3184</v>
      </c>
      <c r="E119" s="58"/>
      <c r="F119" s="60"/>
      <c r="G119" s="61"/>
    </row>
    <row r="120" spans="1:10" x14ac:dyDescent="0.2">
      <c r="A120" s="58"/>
      <c r="B120" s="29" t="s">
        <v>178</v>
      </c>
      <c r="C120" s="59">
        <v>23.8687</v>
      </c>
      <c r="D120" s="59">
        <v>24.8474</v>
      </c>
      <c r="E120" s="58"/>
      <c r="F120" s="60"/>
      <c r="G120" s="61"/>
    </row>
    <row r="121" spans="1:10" x14ac:dyDescent="0.2">
      <c r="A121" s="58"/>
      <c r="B121" s="29" t="s">
        <v>910</v>
      </c>
      <c r="C121" s="59">
        <v>22.695799999999998</v>
      </c>
      <c r="D121" s="59">
        <v>23.6265</v>
      </c>
      <c r="E121" s="58"/>
      <c r="F121" s="60"/>
      <c r="G121" s="61"/>
    </row>
    <row r="122" spans="1:10" x14ac:dyDescent="0.2">
      <c r="A122" s="58"/>
      <c r="B122" s="58"/>
      <c r="C122" s="58"/>
      <c r="D122" s="58"/>
      <c r="E122" s="58"/>
      <c r="F122" s="58"/>
      <c r="G122" s="58"/>
    </row>
    <row r="123" spans="1:10" x14ac:dyDescent="0.2">
      <c r="A123" s="54"/>
      <c r="B123" s="237" t="s">
        <v>880</v>
      </c>
      <c r="C123" s="238"/>
      <c r="D123" s="51" t="s">
        <v>173</v>
      </c>
      <c r="E123" s="54"/>
      <c r="F123" s="54"/>
      <c r="G123" s="54"/>
    </row>
    <row r="124" spans="1:10" x14ac:dyDescent="0.2">
      <c r="A124" s="54"/>
      <c r="B124" s="93"/>
      <c r="C124" s="93"/>
      <c r="D124" s="93"/>
      <c r="E124" s="54"/>
      <c r="F124" s="54"/>
      <c r="G124" s="54"/>
    </row>
    <row r="125" spans="1:10" x14ac:dyDescent="0.2">
      <c r="A125" s="54"/>
      <c r="B125" s="237" t="s">
        <v>179</v>
      </c>
      <c r="C125" s="238"/>
      <c r="D125" s="51" t="s">
        <v>173</v>
      </c>
      <c r="E125" s="65"/>
      <c r="F125" s="54"/>
      <c r="G125" s="54"/>
    </row>
    <row r="126" spans="1:10" x14ac:dyDescent="0.2">
      <c r="A126" s="54"/>
      <c r="B126" s="237" t="s">
        <v>180</v>
      </c>
      <c r="C126" s="238"/>
      <c r="D126" s="51" t="s">
        <v>173</v>
      </c>
      <c r="E126" s="65"/>
      <c r="F126" s="54"/>
      <c r="G126" s="54"/>
    </row>
    <row r="127" spans="1:10" x14ac:dyDescent="0.2">
      <c r="A127" s="54"/>
      <c r="B127" s="237" t="s">
        <v>181</v>
      </c>
      <c r="C127" s="238"/>
      <c r="D127" s="51" t="s">
        <v>173</v>
      </c>
      <c r="E127" s="65"/>
      <c r="F127" s="54"/>
      <c r="G127" s="54"/>
    </row>
    <row r="128" spans="1:10" x14ac:dyDescent="0.2">
      <c r="A128" s="54"/>
      <c r="B128" s="237" t="s">
        <v>182</v>
      </c>
      <c r="C128" s="238"/>
      <c r="D128" s="66">
        <v>0.30497608225629963</v>
      </c>
      <c r="E128" s="54"/>
      <c r="F128" s="44"/>
      <c r="G128" s="64"/>
    </row>
    <row r="130" spans="2:10" x14ac:dyDescent="0.2">
      <c r="B130" s="236" t="s">
        <v>881</v>
      </c>
      <c r="C130" s="236"/>
    </row>
    <row r="132" spans="2:10" ht="153.75" customHeight="1" x14ac:dyDescent="0.2"/>
    <row r="135" spans="2:10" x14ac:dyDescent="0.2">
      <c r="B135" s="67" t="s">
        <v>882</v>
      </c>
      <c r="C135" s="68"/>
      <c r="D135" s="67"/>
    </row>
    <row r="136" spans="2:10" x14ac:dyDescent="0.2">
      <c r="B136" s="67" t="s">
        <v>895</v>
      </c>
      <c r="D136" s="67"/>
    </row>
    <row r="137" spans="2:10" ht="165" customHeight="1" x14ac:dyDescent="0.2"/>
    <row r="138" spans="2:10" x14ac:dyDescent="0.2">
      <c r="J138" s="24"/>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sheetData>
  <mergeCells count="18">
    <mergeCell ref="B114:C114"/>
    <mergeCell ref="A1:H1"/>
    <mergeCell ref="A2:H2"/>
    <mergeCell ref="A3:H3"/>
    <mergeCell ref="B106:H106"/>
    <mergeCell ref="B107:H107"/>
    <mergeCell ref="B108:H108"/>
    <mergeCell ref="B109:H109"/>
    <mergeCell ref="B110:H110"/>
    <mergeCell ref="B112:D112"/>
    <mergeCell ref="B113:C113"/>
    <mergeCell ref="B130:C130"/>
    <mergeCell ref="B115:C115"/>
    <mergeCell ref="B123:C123"/>
    <mergeCell ref="B127:C127"/>
    <mergeCell ref="B128:C128"/>
    <mergeCell ref="B125:C125"/>
    <mergeCell ref="B126:C126"/>
  </mergeCells>
  <hyperlinks>
    <hyperlink ref="I1" location="Index!B2" display="Index" xr:uid="{FDAC80CD-8E19-4617-926D-6720A007E54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0CDD-5D05-4591-A422-30C8A3C767B1}">
  <sheetPr>
    <outlinePr summaryBelow="0" summaryRight="0"/>
  </sheetPr>
  <dimension ref="A1:Q13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444</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3121</v>
      </c>
      <c r="F7" s="31">
        <v>191.25488000000001</v>
      </c>
      <c r="G7" s="32">
        <v>5.6500460000000002E-2</v>
      </c>
      <c r="H7" s="27" t="s">
        <v>144</v>
      </c>
    </row>
    <row r="8" spans="1:9" x14ac:dyDescent="0.2">
      <c r="A8" s="28">
        <v>2</v>
      </c>
      <c r="B8" s="29" t="s">
        <v>360</v>
      </c>
      <c r="C8" s="29" t="s">
        <v>361</v>
      </c>
      <c r="D8" s="29" t="s">
        <v>196</v>
      </c>
      <c r="E8" s="30">
        <v>35553</v>
      </c>
      <c r="F8" s="31">
        <v>179.52487350000001</v>
      </c>
      <c r="G8" s="32">
        <v>5.3035190000000003E-2</v>
      </c>
      <c r="H8" s="27" t="s">
        <v>144</v>
      </c>
    </row>
    <row r="9" spans="1:9" x14ac:dyDescent="0.2">
      <c r="A9" s="28">
        <v>3</v>
      </c>
      <c r="B9" s="29" t="s">
        <v>340</v>
      </c>
      <c r="C9" s="29" t="s">
        <v>341</v>
      </c>
      <c r="D9" s="29" t="s">
        <v>267</v>
      </c>
      <c r="E9" s="30">
        <v>10679</v>
      </c>
      <c r="F9" s="31">
        <v>169.15536</v>
      </c>
      <c r="G9" s="32">
        <v>4.9971830000000002E-2</v>
      </c>
      <c r="H9" s="27" t="s">
        <v>144</v>
      </c>
    </row>
    <row r="10" spans="1:9" x14ac:dyDescent="0.2">
      <c r="A10" s="28">
        <v>4</v>
      </c>
      <c r="B10" s="29" t="s">
        <v>362</v>
      </c>
      <c r="C10" s="29" t="s">
        <v>363</v>
      </c>
      <c r="D10" s="29" t="s">
        <v>223</v>
      </c>
      <c r="E10" s="30">
        <v>53380</v>
      </c>
      <c r="F10" s="31">
        <v>168.9477</v>
      </c>
      <c r="G10" s="32">
        <v>4.991048E-2</v>
      </c>
      <c r="H10" s="27" t="s">
        <v>144</v>
      </c>
    </row>
    <row r="11" spans="1:9" x14ac:dyDescent="0.2">
      <c r="A11" s="28">
        <v>5</v>
      </c>
      <c r="B11" s="29" t="s">
        <v>73</v>
      </c>
      <c r="C11" s="29" t="s">
        <v>74</v>
      </c>
      <c r="D11" s="29" t="s">
        <v>72</v>
      </c>
      <c r="E11" s="30">
        <v>22800</v>
      </c>
      <c r="F11" s="31">
        <v>167.04419999999999</v>
      </c>
      <c r="G11" s="32">
        <v>4.934815E-2</v>
      </c>
      <c r="H11" s="27" t="s">
        <v>144</v>
      </c>
    </row>
    <row r="12" spans="1:9" x14ac:dyDescent="0.2">
      <c r="A12" s="28">
        <v>6</v>
      </c>
      <c r="B12" s="29" t="s">
        <v>364</v>
      </c>
      <c r="C12" s="29" t="s">
        <v>365</v>
      </c>
      <c r="D12" s="29" t="s">
        <v>55</v>
      </c>
      <c r="E12" s="30">
        <v>8097</v>
      </c>
      <c r="F12" s="31">
        <v>162.27197699999999</v>
      </c>
      <c r="G12" s="32">
        <v>4.7938340000000003E-2</v>
      </c>
      <c r="H12" s="27" t="s">
        <v>144</v>
      </c>
    </row>
    <row r="13" spans="1:9" ht="25.5" x14ac:dyDescent="0.2">
      <c r="A13" s="28">
        <v>7</v>
      </c>
      <c r="B13" s="29" t="s">
        <v>368</v>
      </c>
      <c r="C13" s="29" t="s">
        <v>369</v>
      </c>
      <c r="D13" s="29" t="s">
        <v>270</v>
      </c>
      <c r="E13" s="30">
        <v>3361</v>
      </c>
      <c r="F13" s="31">
        <v>151.97097600000001</v>
      </c>
      <c r="G13" s="32">
        <v>4.489522E-2</v>
      </c>
      <c r="H13" s="27" t="s">
        <v>144</v>
      </c>
    </row>
    <row r="14" spans="1:9" x14ac:dyDescent="0.2">
      <c r="A14" s="28">
        <v>8</v>
      </c>
      <c r="B14" s="29" t="s">
        <v>380</v>
      </c>
      <c r="C14" s="29" t="s">
        <v>381</v>
      </c>
      <c r="D14" s="29" t="s">
        <v>228</v>
      </c>
      <c r="E14" s="30">
        <v>5956</v>
      </c>
      <c r="F14" s="31">
        <v>137.72058799999999</v>
      </c>
      <c r="G14" s="32">
        <v>4.068538E-2</v>
      </c>
      <c r="H14" s="27" t="s">
        <v>144</v>
      </c>
    </row>
    <row r="15" spans="1:9" x14ac:dyDescent="0.2">
      <c r="A15" s="28">
        <v>9</v>
      </c>
      <c r="B15" s="29" t="s">
        <v>366</v>
      </c>
      <c r="C15" s="29" t="s">
        <v>367</v>
      </c>
      <c r="D15" s="29" t="s">
        <v>28</v>
      </c>
      <c r="E15" s="30">
        <v>37549</v>
      </c>
      <c r="F15" s="31">
        <v>132.6418425</v>
      </c>
      <c r="G15" s="32">
        <v>3.9185020000000001E-2</v>
      </c>
      <c r="H15" s="27" t="s">
        <v>144</v>
      </c>
    </row>
    <row r="16" spans="1:9" x14ac:dyDescent="0.2">
      <c r="A16" s="28">
        <v>10</v>
      </c>
      <c r="B16" s="29" t="s">
        <v>370</v>
      </c>
      <c r="C16" s="29" t="s">
        <v>371</v>
      </c>
      <c r="D16" s="29" t="s">
        <v>28</v>
      </c>
      <c r="E16" s="30">
        <v>298383</v>
      </c>
      <c r="F16" s="31">
        <v>127.2006729</v>
      </c>
      <c r="G16" s="32">
        <v>3.7577590000000001E-2</v>
      </c>
      <c r="H16" s="27" t="s">
        <v>144</v>
      </c>
    </row>
    <row r="17" spans="1:8" x14ac:dyDescent="0.2">
      <c r="A17" s="28">
        <v>11</v>
      </c>
      <c r="B17" s="29" t="s">
        <v>374</v>
      </c>
      <c r="C17" s="29" t="s">
        <v>375</v>
      </c>
      <c r="D17" s="29" t="s">
        <v>28</v>
      </c>
      <c r="E17" s="30">
        <v>180840</v>
      </c>
      <c r="F17" s="31">
        <v>121.07238</v>
      </c>
      <c r="G17" s="32">
        <v>3.5767170000000001E-2</v>
      </c>
      <c r="H17" s="27" t="s">
        <v>144</v>
      </c>
    </row>
    <row r="18" spans="1:8" ht="25.5" x14ac:dyDescent="0.2">
      <c r="A18" s="28">
        <v>12</v>
      </c>
      <c r="B18" s="29" t="s">
        <v>36</v>
      </c>
      <c r="C18" s="29" t="s">
        <v>37</v>
      </c>
      <c r="D18" s="29" t="s">
        <v>25</v>
      </c>
      <c r="E18" s="30">
        <v>2267</v>
      </c>
      <c r="F18" s="31">
        <v>115.904909</v>
      </c>
      <c r="G18" s="32">
        <v>3.4240600000000003E-2</v>
      </c>
      <c r="H18" s="27" t="s">
        <v>144</v>
      </c>
    </row>
    <row r="19" spans="1:8" x14ac:dyDescent="0.2">
      <c r="A19" s="28">
        <v>13</v>
      </c>
      <c r="B19" s="29" t="s">
        <v>372</v>
      </c>
      <c r="C19" s="29" t="s">
        <v>373</v>
      </c>
      <c r="D19" s="29" t="s">
        <v>55</v>
      </c>
      <c r="E19" s="30">
        <v>46205</v>
      </c>
      <c r="F19" s="31">
        <v>107.36193799999999</v>
      </c>
      <c r="G19" s="32">
        <v>3.1716830000000001E-2</v>
      </c>
      <c r="H19" s="27" t="s">
        <v>144</v>
      </c>
    </row>
    <row r="20" spans="1:8" x14ac:dyDescent="0.2">
      <c r="A20" s="28">
        <v>14</v>
      </c>
      <c r="B20" s="29" t="s">
        <v>128</v>
      </c>
      <c r="C20" s="29" t="s">
        <v>129</v>
      </c>
      <c r="D20" s="29" t="s">
        <v>72</v>
      </c>
      <c r="E20" s="30">
        <v>3360</v>
      </c>
      <c r="F20" s="31">
        <v>102.93696</v>
      </c>
      <c r="G20" s="32">
        <v>3.040961E-2</v>
      </c>
      <c r="H20" s="27" t="s">
        <v>144</v>
      </c>
    </row>
    <row r="21" spans="1:8" ht="25.5" x14ac:dyDescent="0.2">
      <c r="A21" s="28">
        <v>15</v>
      </c>
      <c r="B21" s="29" t="s">
        <v>376</v>
      </c>
      <c r="C21" s="29" t="s">
        <v>377</v>
      </c>
      <c r="D21" s="29" t="s">
        <v>193</v>
      </c>
      <c r="E21" s="30">
        <v>1831</v>
      </c>
      <c r="F21" s="31">
        <v>93.051419999999993</v>
      </c>
      <c r="G21" s="32">
        <v>2.7489220000000002E-2</v>
      </c>
      <c r="H21" s="27" t="s">
        <v>144</v>
      </c>
    </row>
    <row r="22" spans="1:8" ht="25.5" x14ac:dyDescent="0.2">
      <c r="A22" s="28">
        <v>16</v>
      </c>
      <c r="B22" s="29" t="s">
        <v>382</v>
      </c>
      <c r="C22" s="29" t="s">
        <v>383</v>
      </c>
      <c r="D22" s="29" t="s">
        <v>384</v>
      </c>
      <c r="E22" s="30">
        <v>26872</v>
      </c>
      <c r="F22" s="31">
        <v>90.692999999999998</v>
      </c>
      <c r="G22" s="32">
        <v>2.67925E-2</v>
      </c>
      <c r="H22" s="27" t="s">
        <v>144</v>
      </c>
    </row>
    <row r="23" spans="1:8" x14ac:dyDescent="0.2">
      <c r="A23" s="28">
        <v>17</v>
      </c>
      <c r="B23" s="29" t="s">
        <v>56</v>
      </c>
      <c r="C23" s="29" t="s">
        <v>57</v>
      </c>
      <c r="D23" s="29" t="s">
        <v>58</v>
      </c>
      <c r="E23" s="30">
        <v>7562</v>
      </c>
      <c r="F23" s="31">
        <v>77.782731999999996</v>
      </c>
      <c r="G23" s="32">
        <v>2.297855E-2</v>
      </c>
      <c r="H23" s="27" t="s">
        <v>144</v>
      </c>
    </row>
    <row r="24" spans="1:8" x14ac:dyDescent="0.2">
      <c r="A24" s="28">
        <v>18</v>
      </c>
      <c r="B24" s="29" t="s">
        <v>385</v>
      </c>
      <c r="C24" s="29" t="s">
        <v>386</v>
      </c>
      <c r="D24" s="29" t="s">
        <v>95</v>
      </c>
      <c r="E24" s="30">
        <v>4105</v>
      </c>
      <c r="F24" s="31">
        <v>76.521304999999998</v>
      </c>
      <c r="G24" s="32">
        <v>2.2605900000000002E-2</v>
      </c>
      <c r="H24" s="27" t="s">
        <v>144</v>
      </c>
    </row>
    <row r="25" spans="1:8" x14ac:dyDescent="0.2">
      <c r="A25" s="28">
        <v>19</v>
      </c>
      <c r="B25" s="29" t="s">
        <v>402</v>
      </c>
      <c r="C25" s="29" t="s">
        <v>403</v>
      </c>
      <c r="D25" s="29" t="s">
        <v>199</v>
      </c>
      <c r="E25" s="30">
        <v>19125</v>
      </c>
      <c r="F25" s="31">
        <v>74.625749999999996</v>
      </c>
      <c r="G25" s="32">
        <v>2.204592E-2</v>
      </c>
      <c r="H25" s="27" t="s">
        <v>144</v>
      </c>
    </row>
    <row r="26" spans="1:8" x14ac:dyDescent="0.2">
      <c r="A26" s="28">
        <v>20</v>
      </c>
      <c r="B26" s="29" t="s">
        <v>64</v>
      </c>
      <c r="C26" s="29" t="s">
        <v>65</v>
      </c>
      <c r="D26" s="29" t="s">
        <v>19</v>
      </c>
      <c r="E26" s="30">
        <v>7465</v>
      </c>
      <c r="F26" s="31">
        <v>72.567265000000006</v>
      </c>
      <c r="G26" s="32">
        <v>2.14378E-2</v>
      </c>
      <c r="H26" s="27" t="s">
        <v>144</v>
      </c>
    </row>
    <row r="27" spans="1:8" x14ac:dyDescent="0.2">
      <c r="A27" s="28">
        <v>21</v>
      </c>
      <c r="B27" s="29" t="s">
        <v>392</v>
      </c>
      <c r="C27" s="29" t="s">
        <v>393</v>
      </c>
      <c r="D27" s="29" t="s">
        <v>199</v>
      </c>
      <c r="E27" s="30">
        <v>16328</v>
      </c>
      <c r="F27" s="31">
        <v>70.830864000000005</v>
      </c>
      <c r="G27" s="32">
        <v>2.0924829999999998E-2</v>
      </c>
      <c r="H27" s="27" t="s">
        <v>144</v>
      </c>
    </row>
    <row r="28" spans="1:8" x14ac:dyDescent="0.2">
      <c r="A28" s="28">
        <v>22</v>
      </c>
      <c r="B28" s="29" t="s">
        <v>70</v>
      </c>
      <c r="C28" s="29" t="s">
        <v>71</v>
      </c>
      <c r="D28" s="29" t="s">
        <v>72</v>
      </c>
      <c r="E28" s="30">
        <v>1517</v>
      </c>
      <c r="F28" s="31">
        <v>70.768050000000002</v>
      </c>
      <c r="G28" s="32">
        <v>2.0906279999999999E-2</v>
      </c>
      <c r="H28" s="27" t="s">
        <v>144</v>
      </c>
    </row>
    <row r="29" spans="1:8" x14ac:dyDescent="0.2">
      <c r="A29" s="28">
        <v>23</v>
      </c>
      <c r="B29" s="29" t="s">
        <v>389</v>
      </c>
      <c r="C29" s="29" t="s">
        <v>390</v>
      </c>
      <c r="D29" s="29" t="s">
        <v>391</v>
      </c>
      <c r="E29" s="30">
        <v>7495</v>
      </c>
      <c r="F29" s="31">
        <v>70.63288</v>
      </c>
      <c r="G29" s="32">
        <v>2.0866349999999999E-2</v>
      </c>
      <c r="H29" s="27" t="s">
        <v>144</v>
      </c>
    </row>
    <row r="30" spans="1:8" x14ac:dyDescent="0.2">
      <c r="A30" s="28">
        <v>24</v>
      </c>
      <c r="B30" s="29" t="s">
        <v>387</v>
      </c>
      <c r="C30" s="29" t="s">
        <v>388</v>
      </c>
      <c r="D30" s="29" t="s">
        <v>95</v>
      </c>
      <c r="E30" s="30">
        <v>9140</v>
      </c>
      <c r="F30" s="31">
        <v>65.364710000000002</v>
      </c>
      <c r="G30" s="32">
        <v>1.9310020000000001E-2</v>
      </c>
      <c r="H30" s="27" t="s">
        <v>144</v>
      </c>
    </row>
    <row r="31" spans="1:8" x14ac:dyDescent="0.2">
      <c r="A31" s="28">
        <v>25</v>
      </c>
      <c r="B31" s="29" t="s">
        <v>237</v>
      </c>
      <c r="C31" s="29" t="s">
        <v>238</v>
      </c>
      <c r="D31" s="29" t="s">
        <v>95</v>
      </c>
      <c r="E31" s="30">
        <v>707</v>
      </c>
      <c r="F31" s="31">
        <v>64.333465000000004</v>
      </c>
      <c r="G31" s="32">
        <v>1.9005370000000001E-2</v>
      </c>
      <c r="H31" s="27" t="s">
        <v>144</v>
      </c>
    </row>
    <row r="32" spans="1:8" x14ac:dyDescent="0.2">
      <c r="A32" s="28">
        <v>26</v>
      </c>
      <c r="B32" s="29" t="s">
        <v>398</v>
      </c>
      <c r="C32" s="29" t="s">
        <v>399</v>
      </c>
      <c r="D32" s="29" t="s">
        <v>223</v>
      </c>
      <c r="E32" s="30">
        <v>9506</v>
      </c>
      <c r="F32" s="31">
        <v>63.756742000000003</v>
      </c>
      <c r="G32" s="32">
        <v>1.8835000000000001E-2</v>
      </c>
      <c r="H32" s="27" t="s">
        <v>144</v>
      </c>
    </row>
    <row r="33" spans="1:8" x14ac:dyDescent="0.2">
      <c r="A33" s="28">
        <v>27</v>
      </c>
      <c r="B33" s="29" t="s">
        <v>396</v>
      </c>
      <c r="C33" s="29" t="s">
        <v>397</v>
      </c>
      <c r="D33" s="29" t="s">
        <v>72</v>
      </c>
      <c r="E33" s="30">
        <v>14157</v>
      </c>
      <c r="F33" s="31">
        <v>62.460684000000001</v>
      </c>
      <c r="G33" s="32">
        <v>1.8452119999999999E-2</v>
      </c>
      <c r="H33" s="27" t="s">
        <v>144</v>
      </c>
    </row>
    <row r="34" spans="1:8" ht="25.5" x14ac:dyDescent="0.2">
      <c r="A34" s="28">
        <v>28</v>
      </c>
      <c r="B34" s="29" t="s">
        <v>394</v>
      </c>
      <c r="C34" s="29" t="s">
        <v>395</v>
      </c>
      <c r="D34" s="29" t="s">
        <v>193</v>
      </c>
      <c r="E34" s="30">
        <v>10194</v>
      </c>
      <c r="F34" s="31">
        <v>61.556469</v>
      </c>
      <c r="G34" s="32">
        <v>1.8185E-2</v>
      </c>
      <c r="H34" s="27" t="s">
        <v>144</v>
      </c>
    </row>
    <row r="35" spans="1:8" x14ac:dyDescent="0.2">
      <c r="A35" s="28">
        <v>29</v>
      </c>
      <c r="B35" s="29" t="s">
        <v>440</v>
      </c>
      <c r="C35" s="29" t="s">
        <v>441</v>
      </c>
      <c r="D35" s="29" t="s">
        <v>72</v>
      </c>
      <c r="E35" s="30">
        <v>10251</v>
      </c>
      <c r="F35" s="31">
        <v>44.894254500000002</v>
      </c>
      <c r="G35" s="32">
        <v>1.3262650000000001E-2</v>
      </c>
      <c r="H35" s="27" t="s">
        <v>144</v>
      </c>
    </row>
    <row r="36" spans="1:8" x14ac:dyDescent="0.2">
      <c r="A36" s="28">
        <v>30</v>
      </c>
      <c r="B36" s="29" t="s">
        <v>410</v>
      </c>
      <c r="C36" s="29" t="s">
        <v>411</v>
      </c>
      <c r="D36" s="29" t="s">
        <v>267</v>
      </c>
      <c r="E36" s="30">
        <v>12789</v>
      </c>
      <c r="F36" s="31">
        <v>40.1126985</v>
      </c>
      <c r="G36" s="32">
        <v>1.1850080000000001E-2</v>
      </c>
      <c r="H36" s="27" t="s">
        <v>144</v>
      </c>
    </row>
    <row r="37" spans="1:8" x14ac:dyDescent="0.2">
      <c r="A37" s="28">
        <v>31</v>
      </c>
      <c r="B37" s="29" t="s">
        <v>408</v>
      </c>
      <c r="C37" s="29" t="s">
        <v>409</v>
      </c>
      <c r="D37" s="29" t="s">
        <v>55</v>
      </c>
      <c r="E37" s="30">
        <v>5457</v>
      </c>
      <c r="F37" s="31">
        <v>34.160820000000001</v>
      </c>
      <c r="G37" s="32">
        <v>1.009178E-2</v>
      </c>
      <c r="H37" s="27" t="s">
        <v>144</v>
      </c>
    </row>
    <row r="38" spans="1:8" x14ac:dyDescent="0.2">
      <c r="A38" s="28">
        <v>32</v>
      </c>
      <c r="B38" s="29" t="s">
        <v>412</v>
      </c>
      <c r="C38" s="29" t="s">
        <v>413</v>
      </c>
      <c r="D38" s="29" t="s">
        <v>55</v>
      </c>
      <c r="E38" s="30">
        <v>3365</v>
      </c>
      <c r="F38" s="31">
        <v>23.489382500000001</v>
      </c>
      <c r="G38" s="32">
        <v>6.9392300000000002E-3</v>
      </c>
      <c r="H38" s="27" t="s">
        <v>144</v>
      </c>
    </row>
    <row r="39" spans="1:8" x14ac:dyDescent="0.2">
      <c r="A39" s="28">
        <v>33</v>
      </c>
      <c r="B39" s="29" t="s">
        <v>416</v>
      </c>
      <c r="C39" s="29" t="s">
        <v>417</v>
      </c>
      <c r="D39" s="29" t="s">
        <v>80</v>
      </c>
      <c r="E39" s="30">
        <v>4604</v>
      </c>
      <c r="F39" s="31">
        <v>15.75719</v>
      </c>
      <c r="G39" s="32">
        <v>4.6549900000000003E-3</v>
      </c>
      <c r="H39" s="27" t="s">
        <v>144</v>
      </c>
    </row>
    <row r="40" spans="1:8" x14ac:dyDescent="0.2">
      <c r="A40" s="25"/>
      <c r="B40" s="25"/>
      <c r="C40" s="26" t="s">
        <v>143</v>
      </c>
      <c r="D40" s="25"/>
      <c r="E40" s="25" t="s">
        <v>144</v>
      </c>
      <c r="F40" s="33">
        <v>3208.3689383999999</v>
      </c>
      <c r="G40" s="34">
        <v>0.94781546000000005</v>
      </c>
      <c r="H40" s="27" t="s">
        <v>144</v>
      </c>
    </row>
    <row r="41" spans="1:8" x14ac:dyDescent="0.2">
      <c r="A41" s="25"/>
      <c r="B41" s="25"/>
      <c r="C41" s="35"/>
      <c r="D41" s="25"/>
      <c r="E41" s="25"/>
      <c r="F41" s="36"/>
      <c r="G41" s="36"/>
      <c r="H41" s="27" t="s">
        <v>144</v>
      </c>
    </row>
    <row r="42" spans="1:8" x14ac:dyDescent="0.2">
      <c r="A42" s="25"/>
      <c r="B42" s="25"/>
      <c r="C42" s="26" t="s">
        <v>145</v>
      </c>
      <c r="D42" s="25"/>
      <c r="E42" s="25"/>
      <c r="F42" s="25"/>
      <c r="G42" s="25"/>
      <c r="H42" s="27" t="s">
        <v>144</v>
      </c>
    </row>
    <row r="43" spans="1:8" x14ac:dyDescent="0.2">
      <c r="A43" s="25"/>
      <c r="B43" s="25"/>
      <c r="C43" s="26" t="s">
        <v>143</v>
      </c>
      <c r="D43" s="25"/>
      <c r="E43" s="25" t="s">
        <v>144</v>
      </c>
      <c r="F43" s="37" t="s">
        <v>146</v>
      </c>
      <c r="G43" s="34">
        <v>0</v>
      </c>
      <c r="H43" s="27" t="s">
        <v>144</v>
      </c>
    </row>
    <row r="44" spans="1:8" x14ac:dyDescent="0.2">
      <c r="A44" s="25"/>
      <c r="B44" s="25"/>
      <c r="C44" s="35"/>
      <c r="D44" s="25"/>
      <c r="E44" s="25"/>
      <c r="F44" s="36"/>
      <c r="G44" s="36"/>
      <c r="H44" s="27" t="s">
        <v>144</v>
      </c>
    </row>
    <row r="45" spans="1:8" x14ac:dyDescent="0.2">
      <c r="A45" s="25"/>
      <c r="B45" s="25"/>
      <c r="C45" s="26" t="s">
        <v>147</v>
      </c>
      <c r="D45" s="25"/>
      <c r="E45" s="25"/>
      <c r="F45" s="25"/>
      <c r="G45" s="25"/>
      <c r="H45" s="27" t="s">
        <v>144</v>
      </c>
    </row>
    <row r="46" spans="1:8" x14ac:dyDescent="0.2">
      <c r="A46" s="25"/>
      <c r="B46" s="25"/>
      <c r="C46" s="26" t="s">
        <v>143</v>
      </c>
      <c r="D46" s="25"/>
      <c r="E46" s="25" t="s">
        <v>144</v>
      </c>
      <c r="F46" s="37" t="s">
        <v>146</v>
      </c>
      <c r="G46" s="34">
        <v>0</v>
      </c>
      <c r="H46" s="27" t="s">
        <v>144</v>
      </c>
    </row>
    <row r="47" spans="1:8" x14ac:dyDescent="0.2">
      <c r="A47" s="25"/>
      <c r="B47" s="25"/>
      <c r="C47" s="35"/>
      <c r="D47" s="25"/>
      <c r="E47" s="25"/>
      <c r="F47" s="36"/>
      <c r="G47" s="36"/>
      <c r="H47" s="27" t="s">
        <v>144</v>
      </c>
    </row>
    <row r="48" spans="1:8" x14ac:dyDescent="0.2">
      <c r="A48" s="25"/>
      <c r="B48" s="25"/>
      <c r="C48" s="26" t="s">
        <v>148</v>
      </c>
      <c r="D48" s="25"/>
      <c r="E48" s="25"/>
      <c r="F48" s="25"/>
      <c r="G48" s="25"/>
      <c r="H48" s="27" t="s">
        <v>144</v>
      </c>
    </row>
    <row r="49" spans="1:8" x14ac:dyDescent="0.2">
      <c r="A49" s="25"/>
      <c r="B49" s="25"/>
      <c r="C49" s="26" t="s">
        <v>143</v>
      </c>
      <c r="D49" s="25"/>
      <c r="E49" s="25" t="s">
        <v>144</v>
      </c>
      <c r="F49" s="37" t="s">
        <v>146</v>
      </c>
      <c r="G49" s="34">
        <v>0</v>
      </c>
      <c r="H49" s="27" t="s">
        <v>144</v>
      </c>
    </row>
    <row r="50" spans="1:8" x14ac:dyDescent="0.2">
      <c r="A50" s="25"/>
      <c r="B50" s="25"/>
      <c r="C50" s="35"/>
      <c r="D50" s="25"/>
      <c r="E50" s="25"/>
      <c r="F50" s="36"/>
      <c r="G50" s="36"/>
      <c r="H50" s="27" t="s">
        <v>144</v>
      </c>
    </row>
    <row r="51" spans="1:8" x14ac:dyDescent="0.2">
      <c r="A51" s="25"/>
      <c r="B51" s="25"/>
      <c r="C51" s="26" t="s">
        <v>149</v>
      </c>
      <c r="D51" s="25"/>
      <c r="E51" s="25"/>
      <c r="F51" s="36"/>
      <c r="G51" s="36"/>
      <c r="H51" s="27" t="s">
        <v>144</v>
      </c>
    </row>
    <row r="52" spans="1:8" x14ac:dyDescent="0.2">
      <c r="A52" s="25"/>
      <c r="B52" s="25"/>
      <c r="C52" s="26" t="s">
        <v>143</v>
      </c>
      <c r="D52" s="25"/>
      <c r="E52" s="25" t="s">
        <v>144</v>
      </c>
      <c r="F52" s="37" t="s">
        <v>146</v>
      </c>
      <c r="G52" s="34">
        <v>0</v>
      </c>
      <c r="H52" s="27" t="s">
        <v>144</v>
      </c>
    </row>
    <row r="53" spans="1:8" x14ac:dyDescent="0.2">
      <c r="A53" s="25"/>
      <c r="B53" s="25"/>
      <c r="C53" s="35"/>
      <c r="D53" s="25"/>
      <c r="E53" s="25"/>
      <c r="F53" s="36"/>
      <c r="G53" s="36"/>
      <c r="H53" s="27" t="s">
        <v>144</v>
      </c>
    </row>
    <row r="54" spans="1:8" x14ac:dyDescent="0.2">
      <c r="A54" s="25"/>
      <c r="B54" s="25"/>
      <c r="C54" s="26" t="s">
        <v>150</v>
      </c>
      <c r="D54" s="25"/>
      <c r="E54" s="25"/>
      <c r="F54" s="36"/>
      <c r="G54" s="36"/>
      <c r="H54" s="27" t="s">
        <v>144</v>
      </c>
    </row>
    <row r="55" spans="1:8" x14ac:dyDescent="0.2">
      <c r="A55" s="25"/>
      <c r="B55" s="25"/>
      <c r="C55" s="26" t="s">
        <v>143</v>
      </c>
      <c r="D55" s="25"/>
      <c r="E55" s="25" t="s">
        <v>144</v>
      </c>
      <c r="F55" s="37" t="s">
        <v>146</v>
      </c>
      <c r="G55" s="34">
        <v>0</v>
      </c>
      <c r="H55" s="27" t="s">
        <v>144</v>
      </c>
    </row>
    <row r="56" spans="1:8" x14ac:dyDescent="0.2">
      <c r="A56" s="25"/>
      <c r="B56" s="25"/>
      <c r="C56" s="35"/>
      <c r="D56" s="25"/>
      <c r="E56" s="25"/>
      <c r="F56" s="36"/>
      <c r="G56" s="36"/>
      <c r="H56" s="27" t="s">
        <v>144</v>
      </c>
    </row>
    <row r="57" spans="1:8" x14ac:dyDescent="0.2">
      <c r="A57" s="25"/>
      <c r="B57" s="25"/>
      <c r="C57" s="26" t="s">
        <v>151</v>
      </c>
      <c r="D57" s="25"/>
      <c r="E57" s="25"/>
      <c r="F57" s="33">
        <v>3208.3689383999999</v>
      </c>
      <c r="G57" s="34">
        <v>0.94781546000000005</v>
      </c>
      <c r="H57" s="27" t="s">
        <v>144</v>
      </c>
    </row>
    <row r="58" spans="1:8" x14ac:dyDescent="0.2">
      <c r="A58" s="25"/>
      <c r="B58" s="25"/>
      <c r="C58" s="35"/>
      <c r="D58" s="25"/>
      <c r="E58" s="25"/>
      <c r="F58" s="36"/>
      <c r="G58" s="36"/>
      <c r="H58" s="27" t="s">
        <v>144</v>
      </c>
    </row>
    <row r="59" spans="1:8" x14ac:dyDescent="0.2">
      <c r="A59" s="25"/>
      <c r="B59" s="25"/>
      <c r="C59" s="26" t="s">
        <v>152</v>
      </c>
      <c r="D59" s="25"/>
      <c r="E59" s="25"/>
      <c r="F59" s="36"/>
      <c r="G59" s="36"/>
      <c r="H59" s="27" t="s">
        <v>144</v>
      </c>
    </row>
    <row r="60" spans="1:8" x14ac:dyDescent="0.2">
      <c r="A60" s="25"/>
      <c r="B60" s="25"/>
      <c r="C60" s="26" t="s">
        <v>10</v>
      </c>
      <c r="D60" s="25"/>
      <c r="E60" s="25"/>
      <c r="F60" s="36"/>
      <c r="G60" s="36"/>
      <c r="H60" s="27" t="s">
        <v>144</v>
      </c>
    </row>
    <row r="61" spans="1:8" x14ac:dyDescent="0.2">
      <c r="A61" s="25"/>
      <c r="B61" s="25"/>
      <c r="C61" s="26" t="s">
        <v>143</v>
      </c>
      <c r="D61" s="25"/>
      <c r="E61" s="25" t="s">
        <v>144</v>
      </c>
      <c r="F61" s="37" t="s">
        <v>146</v>
      </c>
      <c r="G61" s="34">
        <v>0</v>
      </c>
      <c r="H61" s="27" t="s">
        <v>144</v>
      </c>
    </row>
    <row r="62" spans="1:8" x14ac:dyDescent="0.2">
      <c r="A62" s="25"/>
      <c r="B62" s="25"/>
      <c r="C62" s="35"/>
      <c r="D62" s="25"/>
      <c r="E62" s="25"/>
      <c r="F62" s="36"/>
      <c r="G62" s="36"/>
      <c r="H62" s="27" t="s">
        <v>144</v>
      </c>
    </row>
    <row r="63" spans="1:8" x14ac:dyDescent="0.2">
      <c r="A63" s="25"/>
      <c r="B63" s="25"/>
      <c r="C63" s="26" t="s">
        <v>153</v>
      </c>
      <c r="D63" s="25"/>
      <c r="E63" s="25"/>
      <c r="F63" s="25"/>
      <c r="G63" s="25"/>
      <c r="H63" s="27" t="s">
        <v>144</v>
      </c>
    </row>
    <row r="64" spans="1:8" x14ac:dyDescent="0.2">
      <c r="A64" s="25"/>
      <c r="B64" s="25"/>
      <c r="C64" s="26" t="s">
        <v>143</v>
      </c>
      <c r="D64" s="25"/>
      <c r="E64" s="25" t="s">
        <v>144</v>
      </c>
      <c r="F64" s="37" t="s">
        <v>146</v>
      </c>
      <c r="G64" s="34">
        <v>0</v>
      </c>
      <c r="H64" s="27" t="s">
        <v>144</v>
      </c>
    </row>
    <row r="65" spans="1:8" x14ac:dyDescent="0.2">
      <c r="A65" s="25"/>
      <c r="B65" s="25"/>
      <c r="C65" s="35"/>
      <c r="D65" s="25"/>
      <c r="E65" s="25"/>
      <c r="F65" s="36"/>
      <c r="G65" s="36"/>
      <c r="H65" s="27" t="s">
        <v>144</v>
      </c>
    </row>
    <row r="66" spans="1:8" x14ac:dyDescent="0.2">
      <c r="A66" s="25"/>
      <c r="B66" s="25"/>
      <c r="C66" s="26" t="s">
        <v>154</v>
      </c>
      <c r="D66" s="25"/>
      <c r="E66" s="25"/>
      <c r="F66" s="25"/>
      <c r="G66" s="25"/>
      <c r="H66" s="27" t="s">
        <v>144</v>
      </c>
    </row>
    <row r="67" spans="1:8" x14ac:dyDescent="0.2">
      <c r="A67" s="25"/>
      <c r="B67" s="25"/>
      <c r="C67" s="26" t="s">
        <v>143</v>
      </c>
      <c r="D67" s="25"/>
      <c r="E67" s="25" t="s">
        <v>144</v>
      </c>
      <c r="F67" s="37" t="s">
        <v>146</v>
      </c>
      <c r="G67" s="34">
        <v>0</v>
      </c>
      <c r="H67" s="27" t="s">
        <v>144</v>
      </c>
    </row>
    <row r="68" spans="1:8" x14ac:dyDescent="0.2">
      <c r="A68" s="25"/>
      <c r="B68" s="25"/>
      <c r="C68" s="35"/>
      <c r="D68" s="25"/>
      <c r="E68" s="25"/>
      <c r="F68" s="36"/>
      <c r="G68" s="36"/>
      <c r="H68" s="27" t="s">
        <v>144</v>
      </c>
    </row>
    <row r="69" spans="1:8" x14ac:dyDescent="0.2">
      <c r="A69" s="25"/>
      <c r="B69" s="25"/>
      <c r="C69" s="26" t="s">
        <v>155</v>
      </c>
      <c r="D69" s="25"/>
      <c r="E69" s="25"/>
      <c r="F69" s="36"/>
      <c r="G69" s="36"/>
      <c r="H69" s="27" t="s">
        <v>144</v>
      </c>
    </row>
    <row r="70" spans="1:8" x14ac:dyDescent="0.2">
      <c r="A70" s="25"/>
      <c r="B70" s="25"/>
      <c r="C70" s="26" t="s">
        <v>143</v>
      </c>
      <c r="D70" s="25"/>
      <c r="E70" s="25" t="s">
        <v>144</v>
      </c>
      <c r="F70" s="37" t="s">
        <v>146</v>
      </c>
      <c r="G70" s="34">
        <v>0</v>
      </c>
      <c r="H70" s="27" t="s">
        <v>144</v>
      </c>
    </row>
    <row r="71" spans="1:8" x14ac:dyDescent="0.2">
      <c r="A71" s="25"/>
      <c r="B71" s="25"/>
      <c r="C71" s="35"/>
      <c r="D71" s="25"/>
      <c r="E71" s="25"/>
      <c r="F71" s="36"/>
      <c r="G71" s="36"/>
      <c r="H71" s="27" t="s">
        <v>144</v>
      </c>
    </row>
    <row r="72" spans="1:8" x14ac:dyDescent="0.2">
      <c r="A72" s="25"/>
      <c r="B72" s="25"/>
      <c r="C72" s="26" t="s">
        <v>156</v>
      </c>
      <c r="D72" s="25"/>
      <c r="E72" s="25"/>
      <c r="F72" s="33">
        <v>0</v>
      </c>
      <c r="G72" s="34">
        <v>0</v>
      </c>
      <c r="H72" s="27" t="s">
        <v>144</v>
      </c>
    </row>
    <row r="73" spans="1:8" x14ac:dyDescent="0.2">
      <c r="A73" s="25"/>
      <c r="B73" s="25"/>
      <c r="C73" s="35"/>
      <c r="D73" s="25"/>
      <c r="E73" s="25"/>
      <c r="F73" s="36"/>
      <c r="G73" s="36"/>
      <c r="H73" s="27" t="s">
        <v>144</v>
      </c>
    </row>
    <row r="74" spans="1:8" x14ac:dyDescent="0.2">
      <c r="A74" s="25"/>
      <c r="B74" s="25"/>
      <c r="C74" s="26" t="s">
        <v>157</v>
      </c>
      <c r="D74" s="25"/>
      <c r="E74" s="25"/>
      <c r="F74" s="36"/>
      <c r="G74" s="36"/>
      <c r="H74" s="27" t="s">
        <v>144</v>
      </c>
    </row>
    <row r="75" spans="1:8" x14ac:dyDescent="0.2">
      <c r="A75" s="25"/>
      <c r="B75" s="25"/>
      <c r="C75" s="26" t="s">
        <v>158</v>
      </c>
      <c r="D75" s="25"/>
      <c r="E75" s="25"/>
      <c r="F75" s="36"/>
      <c r="G75" s="36"/>
      <c r="H75" s="27" t="s">
        <v>144</v>
      </c>
    </row>
    <row r="76" spans="1:8" x14ac:dyDescent="0.2">
      <c r="A76" s="25"/>
      <c r="B76" s="25"/>
      <c r="C76" s="26" t="s">
        <v>143</v>
      </c>
      <c r="D76" s="25"/>
      <c r="E76" s="25" t="s">
        <v>144</v>
      </c>
      <c r="F76" s="37" t="s">
        <v>146</v>
      </c>
      <c r="G76" s="34">
        <v>0</v>
      </c>
      <c r="H76" s="27" t="s">
        <v>144</v>
      </c>
    </row>
    <row r="77" spans="1:8" x14ac:dyDescent="0.2">
      <c r="A77" s="25"/>
      <c r="B77" s="25"/>
      <c r="C77" s="35"/>
      <c r="D77" s="25"/>
      <c r="E77" s="25"/>
      <c r="F77" s="36"/>
      <c r="G77" s="36"/>
      <c r="H77" s="27" t="s">
        <v>144</v>
      </c>
    </row>
    <row r="78" spans="1:8" x14ac:dyDescent="0.2">
      <c r="A78" s="25"/>
      <c r="B78" s="25"/>
      <c r="C78" s="26" t="s">
        <v>159</v>
      </c>
      <c r="D78" s="25"/>
      <c r="E78" s="25"/>
      <c r="F78" s="36"/>
      <c r="G78" s="36"/>
      <c r="H78" s="27" t="s">
        <v>144</v>
      </c>
    </row>
    <row r="79" spans="1:8" x14ac:dyDescent="0.2">
      <c r="A79" s="25"/>
      <c r="B79" s="25"/>
      <c r="C79" s="26" t="s">
        <v>143</v>
      </c>
      <c r="D79" s="25"/>
      <c r="E79" s="25" t="s">
        <v>144</v>
      </c>
      <c r="F79" s="37" t="s">
        <v>146</v>
      </c>
      <c r="G79" s="34">
        <v>0</v>
      </c>
      <c r="H79" s="27" t="s">
        <v>144</v>
      </c>
    </row>
    <row r="80" spans="1:8" x14ac:dyDescent="0.2">
      <c r="A80" s="25"/>
      <c r="B80" s="25"/>
      <c r="C80" s="35"/>
      <c r="D80" s="25"/>
      <c r="E80" s="25"/>
      <c r="F80" s="36"/>
      <c r="G80" s="36"/>
      <c r="H80" s="27" t="s">
        <v>144</v>
      </c>
    </row>
    <row r="81" spans="1:8" x14ac:dyDescent="0.2">
      <c r="A81" s="25"/>
      <c r="B81" s="25"/>
      <c r="C81" s="26" t="s">
        <v>160</v>
      </c>
      <c r="D81" s="25"/>
      <c r="E81" s="25"/>
      <c r="F81" s="36"/>
      <c r="G81" s="36"/>
      <c r="H81" s="27" t="s">
        <v>144</v>
      </c>
    </row>
    <row r="82" spans="1:8" x14ac:dyDescent="0.2">
      <c r="A82" s="25"/>
      <c r="B82" s="25"/>
      <c r="C82" s="26" t="s">
        <v>143</v>
      </c>
      <c r="D82" s="25"/>
      <c r="E82" s="25" t="s">
        <v>144</v>
      </c>
      <c r="F82" s="37" t="s">
        <v>146</v>
      </c>
      <c r="G82" s="34">
        <v>0</v>
      </c>
      <c r="H82" s="27" t="s">
        <v>144</v>
      </c>
    </row>
    <row r="83" spans="1:8" x14ac:dyDescent="0.2">
      <c r="A83" s="25"/>
      <c r="B83" s="25"/>
      <c r="C83" s="35"/>
      <c r="D83" s="25"/>
      <c r="E83" s="25"/>
      <c r="F83" s="36"/>
      <c r="G83" s="36"/>
      <c r="H83" s="27" t="s">
        <v>144</v>
      </c>
    </row>
    <row r="84" spans="1:8" x14ac:dyDescent="0.2">
      <c r="A84" s="25"/>
      <c r="B84" s="25"/>
      <c r="C84" s="26" t="s">
        <v>161</v>
      </c>
      <c r="D84" s="25"/>
      <c r="E84" s="25"/>
      <c r="F84" s="36"/>
      <c r="G84" s="36"/>
      <c r="H84" s="27" t="s">
        <v>144</v>
      </c>
    </row>
    <row r="85" spans="1:8" x14ac:dyDescent="0.2">
      <c r="A85" s="28">
        <v>1</v>
      </c>
      <c r="B85" s="29"/>
      <c r="C85" s="29" t="s">
        <v>162</v>
      </c>
      <c r="D85" s="29"/>
      <c r="E85" s="39"/>
      <c r="F85" s="31">
        <v>177.62766920000001</v>
      </c>
      <c r="G85" s="32">
        <v>5.2474720000000002E-2</v>
      </c>
      <c r="H85" s="27">
        <v>5.95</v>
      </c>
    </row>
    <row r="86" spans="1:8" x14ac:dyDescent="0.2">
      <c r="A86" s="25"/>
      <c r="B86" s="25"/>
      <c r="C86" s="26" t="s">
        <v>143</v>
      </c>
      <c r="D86" s="25"/>
      <c r="E86" s="25" t="s">
        <v>144</v>
      </c>
      <c r="F86" s="33">
        <v>177.62766920000001</v>
      </c>
      <c r="G86" s="34">
        <v>5.2474720000000002E-2</v>
      </c>
      <c r="H86" s="27" t="s">
        <v>144</v>
      </c>
    </row>
    <row r="87" spans="1:8" x14ac:dyDescent="0.2">
      <c r="A87" s="25"/>
      <c r="B87" s="25"/>
      <c r="C87" s="35"/>
      <c r="D87" s="25"/>
      <c r="E87" s="25"/>
      <c r="F87" s="36"/>
      <c r="G87" s="36"/>
      <c r="H87" s="27" t="s">
        <v>144</v>
      </c>
    </row>
    <row r="88" spans="1:8" x14ac:dyDescent="0.2">
      <c r="A88" s="25"/>
      <c r="B88" s="25"/>
      <c r="C88" s="26" t="s">
        <v>163</v>
      </c>
      <c r="D88" s="25"/>
      <c r="E88" s="25"/>
      <c r="F88" s="33">
        <v>177.62766920000001</v>
      </c>
      <c r="G88" s="34">
        <v>5.2474720000000002E-2</v>
      </c>
      <c r="H88" s="27" t="s">
        <v>144</v>
      </c>
    </row>
    <row r="89" spans="1:8" x14ac:dyDescent="0.2">
      <c r="A89" s="25"/>
      <c r="B89" s="25"/>
      <c r="C89" s="36"/>
      <c r="D89" s="25"/>
      <c r="E89" s="25"/>
      <c r="F89" s="25"/>
      <c r="G89" s="25"/>
      <c r="H89" s="27" t="s">
        <v>144</v>
      </c>
    </row>
    <row r="90" spans="1:8" x14ac:dyDescent="0.2">
      <c r="A90" s="25"/>
      <c r="B90" s="25"/>
      <c r="C90" s="26" t="s">
        <v>164</v>
      </c>
      <c r="D90" s="25"/>
      <c r="E90" s="25"/>
      <c r="F90" s="25"/>
      <c r="G90" s="25"/>
      <c r="H90" s="27" t="s">
        <v>144</v>
      </c>
    </row>
    <row r="91" spans="1:8" x14ac:dyDescent="0.2">
      <c r="A91" s="25"/>
      <c r="B91" s="25"/>
      <c r="C91" s="26" t="s">
        <v>165</v>
      </c>
      <c r="D91" s="25"/>
      <c r="E91" s="25"/>
      <c r="F91" s="25"/>
      <c r="G91" s="25"/>
      <c r="H91" s="27" t="s">
        <v>144</v>
      </c>
    </row>
    <row r="92" spans="1:8" x14ac:dyDescent="0.2">
      <c r="A92" s="25"/>
      <c r="B92" s="25"/>
      <c r="C92" s="26" t="s">
        <v>143</v>
      </c>
      <c r="D92" s="25"/>
      <c r="E92" s="25" t="s">
        <v>144</v>
      </c>
      <c r="F92" s="37" t="s">
        <v>146</v>
      </c>
      <c r="G92" s="34">
        <v>0</v>
      </c>
      <c r="H92" s="27" t="s">
        <v>144</v>
      </c>
    </row>
    <row r="93" spans="1:8" x14ac:dyDescent="0.2">
      <c r="A93" s="25"/>
      <c r="B93" s="25"/>
      <c r="C93" s="35"/>
      <c r="D93" s="25"/>
      <c r="E93" s="25"/>
      <c r="F93" s="36"/>
      <c r="G93" s="36"/>
      <c r="H93" s="27" t="s">
        <v>144</v>
      </c>
    </row>
    <row r="94" spans="1:8" x14ac:dyDescent="0.2">
      <c r="A94" s="25"/>
      <c r="B94" s="25"/>
      <c r="C94" s="26" t="s">
        <v>166</v>
      </c>
      <c r="D94" s="25"/>
      <c r="E94" s="25"/>
      <c r="F94" s="25"/>
      <c r="G94" s="25"/>
      <c r="H94" s="27" t="s">
        <v>144</v>
      </c>
    </row>
    <row r="95" spans="1:8" x14ac:dyDescent="0.2">
      <c r="A95" s="25"/>
      <c r="B95" s="25"/>
      <c r="C95" s="26" t="s">
        <v>167</v>
      </c>
      <c r="D95" s="25"/>
      <c r="E95" s="25"/>
      <c r="F95" s="25"/>
      <c r="G95" s="25"/>
      <c r="H95" s="27" t="s">
        <v>144</v>
      </c>
    </row>
    <row r="96" spans="1:8" x14ac:dyDescent="0.2">
      <c r="A96" s="25"/>
      <c r="B96" s="25"/>
      <c r="C96" s="26" t="s">
        <v>143</v>
      </c>
      <c r="D96" s="25"/>
      <c r="E96" s="25" t="s">
        <v>144</v>
      </c>
      <c r="F96" s="37" t="s">
        <v>146</v>
      </c>
      <c r="G96" s="34">
        <v>0</v>
      </c>
      <c r="H96" s="27" t="s">
        <v>144</v>
      </c>
    </row>
    <row r="97" spans="1:17" x14ac:dyDescent="0.2">
      <c r="A97" s="25"/>
      <c r="B97" s="25"/>
      <c r="C97" s="35"/>
      <c r="D97" s="25"/>
      <c r="E97" s="25"/>
      <c r="F97" s="36"/>
      <c r="G97" s="36"/>
      <c r="H97" s="27" t="s">
        <v>144</v>
      </c>
    </row>
    <row r="98" spans="1:17" ht="25.5" x14ac:dyDescent="0.2">
      <c r="A98" s="25"/>
      <c r="B98" s="25"/>
      <c r="C98" s="26" t="s">
        <v>168</v>
      </c>
      <c r="D98" s="25"/>
      <c r="E98" s="25"/>
      <c r="F98" s="36"/>
      <c r="G98" s="36"/>
      <c r="H98" s="27" t="s">
        <v>144</v>
      </c>
    </row>
    <row r="99" spans="1:17" x14ac:dyDescent="0.2">
      <c r="A99" s="25"/>
      <c r="B99" s="25"/>
      <c r="C99" s="26" t="s">
        <v>143</v>
      </c>
      <c r="D99" s="25"/>
      <c r="E99" s="25" t="s">
        <v>144</v>
      </c>
      <c r="F99" s="37" t="s">
        <v>146</v>
      </c>
      <c r="G99" s="34">
        <v>0</v>
      </c>
      <c r="H99" s="27" t="s">
        <v>144</v>
      </c>
    </row>
    <row r="100" spans="1:17" x14ac:dyDescent="0.2">
      <c r="A100" s="25"/>
      <c r="B100" s="25"/>
      <c r="C100" s="35"/>
      <c r="D100" s="25"/>
      <c r="E100" s="25"/>
      <c r="F100" s="36"/>
      <c r="G100" s="36"/>
      <c r="H100" s="27" t="s">
        <v>144</v>
      </c>
    </row>
    <row r="101" spans="1:17" x14ac:dyDescent="0.2">
      <c r="A101" s="39"/>
      <c r="B101" s="29"/>
      <c r="C101" s="29" t="s">
        <v>169</v>
      </c>
      <c r="D101" s="29"/>
      <c r="E101" s="39"/>
      <c r="F101" s="31">
        <v>-0.98217699000000003</v>
      </c>
      <c r="G101" s="32">
        <v>-2.9014999999999998E-4</v>
      </c>
      <c r="H101" s="27" t="s">
        <v>144</v>
      </c>
    </row>
    <row r="102" spans="1:17" x14ac:dyDescent="0.2">
      <c r="A102" s="35"/>
      <c r="B102" s="35"/>
      <c r="C102" s="26" t="s">
        <v>170</v>
      </c>
      <c r="D102" s="36"/>
      <c r="E102" s="36"/>
      <c r="F102" s="33">
        <v>3385.0144306100001</v>
      </c>
      <c r="G102" s="40">
        <v>1.00000003</v>
      </c>
      <c r="H102" s="27" t="s">
        <v>144</v>
      </c>
    </row>
    <row r="103" spans="1:17" x14ac:dyDescent="0.2">
      <c r="A103" s="41"/>
      <c r="B103" s="41"/>
      <c r="C103" s="41"/>
      <c r="D103" s="42"/>
      <c r="E103" s="42"/>
      <c r="F103" s="42"/>
      <c r="G103" s="42"/>
    </row>
    <row r="104" spans="1:17" x14ac:dyDescent="0.2">
      <c r="A104" s="43"/>
      <c r="B104" s="242" t="s">
        <v>873</v>
      </c>
      <c r="C104" s="242"/>
      <c r="D104" s="242"/>
      <c r="E104" s="242"/>
      <c r="F104" s="242"/>
      <c r="G104" s="242"/>
      <c r="H104" s="242"/>
      <c r="J104" s="45"/>
    </row>
    <row r="105" spans="1:17" x14ac:dyDescent="0.2">
      <c r="A105" s="43"/>
      <c r="B105" s="242" t="s">
        <v>874</v>
      </c>
      <c r="C105" s="242"/>
      <c r="D105" s="242"/>
      <c r="E105" s="242"/>
      <c r="F105" s="242"/>
      <c r="G105" s="242"/>
      <c r="H105" s="242"/>
      <c r="J105" s="45"/>
    </row>
    <row r="106" spans="1:17" x14ac:dyDescent="0.2">
      <c r="A106" s="43"/>
      <c r="B106" s="242" t="s">
        <v>875</v>
      </c>
      <c r="C106" s="242"/>
      <c r="D106" s="242"/>
      <c r="E106" s="242"/>
      <c r="F106" s="242"/>
      <c r="G106" s="242"/>
      <c r="H106" s="242"/>
      <c r="J106" s="45"/>
    </row>
    <row r="107" spans="1:17" s="47" customFormat="1" ht="66.75" customHeight="1" x14ac:dyDescent="0.25">
      <c r="A107" s="46"/>
      <c r="B107" s="243" t="s">
        <v>876</v>
      </c>
      <c r="C107" s="243"/>
      <c r="D107" s="243"/>
      <c r="E107" s="243"/>
      <c r="F107" s="243"/>
      <c r="G107" s="243"/>
      <c r="H107" s="243"/>
      <c r="I107"/>
      <c r="J107" s="45"/>
      <c r="K107"/>
      <c r="L107"/>
      <c r="M107"/>
      <c r="N107"/>
      <c r="O107"/>
      <c r="P107"/>
      <c r="Q107"/>
    </row>
    <row r="108" spans="1:17" x14ac:dyDescent="0.2">
      <c r="A108" s="43"/>
      <c r="B108" s="242" t="s">
        <v>877</v>
      </c>
      <c r="C108" s="242"/>
      <c r="D108" s="242"/>
      <c r="E108" s="242"/>
      <c r="F108" s="242"/>
      <c r="G108" s="242"/>
      <c r="H108" s="242"/>
      <c r="J108" s="45"/>
    </row>
    <row r="109" spans="1:17" x14ac:dyDescent="0.2">
      <c r="A109" s="48"/>
      <c r="B109" s="48"/>
      <c r="C109" s="48"/>
      <c r="D109" s="49"/>
      <c r="E109" s="49"/>
      <c r="F109" s="49"/>
      <c r="G109" s="49"/>
    </row>
    <row r="110" spans="1:17" x14ac:dyDescent="0.2">
      <c r="A110" s="48"/>
      <c r="B110" s="244" t="s">
        <v>171</v>
      </c>
      <c r="C110" s="245"/>
      <c r="D110" s="246"/>
      <c r="E110" s="50"/>
      <c r="F110" s="49"/>
      <c r="G110" s="49"/>
    </row>
    <row r="111" spans="1:17" ht="27.75" customHeight="1" x14ac:dyDescent="0.2">
      <c r="A111" s="48"/>
      <c r="B111" s="239" t="s">
        <v>172</v>
      </c>
      <c r="C111" s="240"/>
      <c r="D111" s="26" t="s">
        <v>173</v>
      </c>
      <c r="E111" s="50"/>
      <c r="F111" s="49"/>
      <c r="G111" s="49"/>
    </row>
    <row r="112" spans="1:17" ht="12.75" customHeight="1" x14ac:dyDescent="0.2">
      <c r="A112" s="43"/>
      <c r="B112" s="237" t="s">
        <v>879</v>
      </c>
      <c r="C112" s="238"/>
      <c r="D112" s="51" t="s">
        <v>173</v>
      </c>
      <c r="E112" s="52"/>
      <c r="F112" s="53"/>
      <c r="G112" s="53"/>
    </row>
    <row r="113" spans="1:10" x14ac:dyDescent="0.2">
      <c r="A113" s="48"/>
      <c r="B113" s="239" t="s">
        <v>174</v>
      </c>
      <c r="C113" s="240"/>
      <c r="D113" s="36" t="s">
        <v>144</v>
      </c>
      <c r="E113" s="50"/>
      <c r="F113" s="49"/>
      <c r="G113" s="49"/>
      <c r="H113" s="45"/>
    </row>
    <row r="114" spans="1:10" x14ac:dyDescent="0.2">
      <c r="A114" s="54"/>
      <c r="B114" s="55" t="s">
        <v>144</v>
      </c>
      <c r="C114" s="55" t="s">
        <v>878</v>
      </c>
      <c r="D114" s="55" t="s">
        <v>175</v>
      </c>
      <c r="E114" s="54"/>
      <c r="F114" s="54"/>
      <c r="G114" s="54"/>
      <c r="H114" s="45"/>
      <c r="J114" s="45"/>
    </row>
    <row r="115" spans="1:10" x14ac:dyDescent="0.2">
      <c r="A115" s="54"/>
      <c r="B115" s="56" t="s">
        <v>176</v>
      </c>
      <c r="C115" s="57">
        <v>45747</v>
      </c>
      <c r="D115" s="57">
        <v>45777</v>
      </c>
      <c r="E115" s="54"/>
      <c r="F115" s="54"/>
      <c r="G115" s="54"/>
      <c r="J115" s="45"/>
    </row>
    <row r="116" spans="1:10" x14ac:dyDescent="0.2">
      <c r="A116" s="58"/>
      <c r="B116" s="29" t="s">
        <v>177</v>
      </c>
      <c r="C116" s="59">
        <v>23.861799999999999</v>
      </c>
      <c r="D116" s="59">
        <v>24.889800000000001</v>
      </c>
      <c r="E116" s="58"/>
      <c r="F116" s="60"/>
      <c r="G116" s="61"/>
    </row>
    <row r="117" spans="1:10" x14ac:dyDescent="0.2">
      <c r="A117" s="58"/>
      <c r="B117" s="29" t="s">
        <v>909</v>
      </c>
      <c r="C117" s="59">
        <v>23.094799999999999</v>
      </c>
      <c r="D117" s="59">
        <v>24.0899</v>
      </c>
      <c r="E117" s="58"/>
      <c r="F117" s="60"/>
      <c r="G117" s="61"/>
    </row>
    <row r="118" spans="1:10" x14ac:dyDescent="0.2">
      <c r="A118" s="58"/>
      <c r="B118" s="29" t="s">
        <v>178</v>
      </c>
      <c r="C118" s="59">
        <v>22.779800000000002</v>
      </c>
      <c r="D118" s="59">
        <v>23.754200000000001</v>
      </c>
      <c r="E118" s="58"/>
      <c r="F118" s="60"/>
      <c r="G118" s="61"/>
    </row>
    <row r="119" spans="1:10" x14ac:dyDescent="0.2">
      <c r="A119" s="58"/>
      <c r="B119" s="29" t="s">
        <v>910</v>
      </c>
      <c r="C119" s="59">
        <v>22.0152</v>
      </c>
      <c r="D119" s="59">
        <v>22.956900000000001</v>
      </c>
      <c r="E119" s="58"/>
      <c r="F119" s="60"/>
      <c r="G119" s="61"/>
    </row>
    <row r="120" spans="1:10" x14ac:dyDescent="0.2">
      <c r="A120" s="58"/>
      <c r="B120" s="58"/>
      <c r="C120" s="58"/>
      <c r="D120" s="58"/>
      <c r="E120" s="58"/>
      <c r="F120" s="58"/>
      <c r="G120" s="58"/>
    </row>
    <row r="121" spans="1:10" x14ac:dyDescent="0.2">
      <c r="A121" s="54"/>
      <c r="B121" s="237" t="s">
        <v>880</v>
      </c>
      <c r="C121" s="238"/>
      <c r="D121" s="51" t="s">
        <v>173</v>
      </c>
      <c r="E121" s="54"/>
      <c r="F121" s="54"/>
      <c r="G121" s="54"/>
    </row>
    <row r="122" spans="1:10" x14ac:dyDescent="0.2">
      <c r="A122" s="54"/>
      <c r="B122" s="93"/>
      <c r="C122" s="93"/>
      <c r="D122" s="93"/>
      <c r="E122" s="54"/>
      <c r="F122" s="54"/>
      <c r="G122" s="54"/>
    </row>
    <row r="123" spans="1:10" x14ac:dyDescent="0.2">
      <c r="A123" s="54"/>
      <c r="B123" s="237" t="s">
        <v>179</v>
      </c>
      <c r="C123" s="238"/>
      <c r="D123" s="51" t="s">
        <v>173</v>
      </c>
      <c r="E123" s="65"/>
      <c r="F123" s="54"/>
      <c r="G123" s="54"/>
    </row>
    <row r="124" spans="1:10" x14ac:dyDescent="0.2">
      <c r="A124" s="54"/>
      <c r="B124" s="237" t="s">
        <v>180</v>
      </c>
      <c r="C124" s="238"/>
      <c r="D124" s="51" t="s">
        <v>173</v>
      </c>
      <c r="E124" s="65"/>
      <c r="F124" s="54"/>
      <c r="G124" s="54"/>
    </row>
    <row r="125" spans="1:10" x14ac:dyDescent="0.2">
      <c r="A125" s="54"/>
      <c r="B125" s="237" t="s">
        <v>181</v>
      </c>
      <c r="C125" s="238"/>
      <c r="D125" s="51" t="s">
        <v>173</v>
      </c>
      <c r="E125" s="65"/>
      <c r="F125" s="54"/>
      <c r="G125" s="54"/>
    </row>
    <row r="126" spans="1:10" x14ac:dyDescent="0.2">
      <c r="A126" s="54"/>
      <c r="B126" s="237" t="s">
        <v>182</v>
      </c>
      <c r="C126" s="238"/>
      <c r="D126" s="66">
        <v>0.31113173391408661</v>
      </c>
      <c r="E126" s="54"/>
      <c r="F126" s="44"/>
      <c r="G126" s="64"/>
    </row>
    <row r="128" spans="1:10" x14ac:dyDescent="0.2">
      <c r="B128" s="236" t="s">
        <v>881</v>
      </c>
      <c r="C128" s="236"/>
    </row>
    <row r="130" spans="2:10" ht="153.75" customHeight="1" x14ac:dyDescent="0.2"/>
    <row r="133" spans="2:10" x14ac:dyDescent="0.2">
      <c r="B133" s="67" t="s">
        <v>882</v>
      </c>
      <c r="C133" s="68"/>
      <c r="D133" s="67"/>
    </row>
    <row r="134" spans="2:10" x14ac:dyDescent="0.2">
      <c r="B134" s="67" t="s">
        <v>896</v>
      </c>
      <c r="D134" s="67"/>
    </row>
    <row r="135" spans="2:10" ht="165" customHeight="1" x14ac:dyDescent="0.2"/>
    <row r="136" spans="2:10" x14ac:dyDescent="0.2">
      <c r="J136" s="24"/>
    </row>
  </sheetData>
  <mergeCells count="18">
    <mergeCell ref="B112:C112"/>
    <mergeCell ref="A1:H1"/>
    <mergeCell ref="A2:H2"/>
    <mergeCell ref="A3:H3"/>
    <mergeCell ref="B104:H104"/>
    <mergeCell ref="B105:H105"/>
    <mergeCell ref="B106:H106"/>
    <mergeCell ref="B107:H107"/>
    <mergeCell ref="B108:H108"/>
    <mergeCell ref="B110:D110"/>
    <mergeCell ref="B111:C111"/>
    <mergeCell ref="B128:C128"/>
    <mergeCell ref="B113:C113"/>
    <mergeCell ref="B121:C121"/>
    <mergeCell ref="B125:C125"/>
    <mergeCell ref="B126:C126"/>
    <mergeCell ref="B123:C123"/>
    <mergeCell ref="B124:C124"/>
  </mergeCells>
  <hyperlinks>
    <hyperlink ref="I1" location="Index!B2" display="Index" xr:uid="{DD73EDBC-7397-4BC1-A687-AB68D10EB47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8A4B-DE93-4B26-817B-91A765FEE8C9}">
  <sheetPr>
    <outlinePr summaryBelow="0" summaryRight="0"/>
  </sheetPr>
  <dimension ref="A1:Q17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445</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360</v>
      </c>
      <c r="C7" s="29" t="s">
        <v>361</v>
      </c>
      <c r="D7" s="29" t="s">
        <v>196</v>
      </c>
      <c r="E7" s="30">
        <v>1898655</v>
      </c>
      <c r="F7" s="31">
        <v>9587.2584224999991</v>
      </c>
      <c r="G7" s="32">
        <v>3.1348019999999997E-2</v>
      </c>
      <c r="H7" s="27" t="s">
        <v>144</v>
      </c>
    </row>
    <row r="8" spans="1:9" x14ac:dyDescent="0.2">
      <c r="A8" s="28">
        <v>2</v>
      </c>
      <c r="B8" s="29" t="s">
        <v>446</v>
      </c>
      <c r="C8" s="29" t="s">
        <v>447</v>
      </c>
      <c r="D8" s="29" t="s">
        <v>95</v>
      </c>
      <c r="E8" s="30">
        <v>835978</v>
      </c>
      <c r="F8" s="31">
        <v>8445.0497560000003</v>
      </c>
      <c r="G8" s="32">
        <v>2.7613269999999999E-2</v>
      </c>
      <c r="H8" s="27" t="s">
        <v>144</v>
      </c>
    </row>
    <row r="9" spans="1:9" x14ac:dyDescent="0.2">
      <c r="A9" s="28">
        <v>3</v>
      </c>
      <c r="B9" s="29" t="s">
        <v>340</v>
      </c>
      <c r="C9" s="29" t="s">
        <v>341</v>
      </c>
      <c r="D9" s="29" t="s">
        <v>267</v>
      </c>
      <c r="E9" s="30">
        <v>530036</v>
      </c>
      <c r="F9" s="31">
        <v>8395.7702399999998</v>
      </c>
      <c r="G9" s="32">
        <v>2.745214E-2</v>
      </c>
      <c r="H9" s="27" t="s">
        <v>144</v>
      </c>
    </row>
    <row r="10" spans="1:9" x14ac:dyDescent="0.2">
      <c r="A10" s="28">
        <v>4</v>
      </c>
      <c r="B10" s="29" t="s">
        <v>364</v>
      </c>
      <c r="C10" s="29" t="s">
        <v>365</v>
      </c>
      <c r="D10" s="29" t="s">
        <v>55</v>
      </c>
      <c r="E10" s="30">
        <v>410153</v>
      </c>
      <c r="F10" s="31">
        <v>8219.8762729999999</v>
      </c>
      <c r="G10" s="32">
        <v>2.687701E-2</v>
      </c>
      <c r="H10" s="27" t="s">
        <v>144</v>
      </c>
    </row>
    <row r="11" spans="1:9" x14ac:dyDescent="0.2">
      <c r="A11" s="28">
        <v>5</v>
      </c>
      <c r="B11" s="29" t="s">
        <v>370</v>
      </c>
      <c r="C11" s="29" t="s">
        <v>371</v>
      </c>
      <c r="D11" s="29" t="s">
        <v>28</v>
      </c>
      <c r="E11" s="30">
        <v>18825767</v>
      </c>
      <c r="F11" s="31">
        <v>8025.4244720999995</v>
      </c>
      <c r="G11" s="32">
        <v>2.6241199999999999E-2</v>
      </c>
      <c r="H11" s="27" t="s">
        <v>144</v>
      </c>
    </row>
    <row r="12" spans="1:9" x14ac:dyDescent="0.2">
      <c r="A12" s="28">
        <v>6</v>
      </c>
      <c r="B12" s="29" t="s">
        <v>385</v>
      </c>
      <c r="C12" s="29" t="s">
        <v>386</v>
      </c>
      <c r="D12" s="29" t="s">
        <v>95</v>
      </c>
      <c r="E12" s="30">
        <v>370226</v>
      </c>
      <c r="F12" s="31">
        <v>6901.3828659999999</v>
      </c>
      <c r="G12" s="32">
        <v>2.2565849999999998E-2</v>
      </c>
      <c r="H12" s="27" t="s">
        <v>144</v>
      </c>
    </row>
    <row r="13" spans="1:9" x14ac:dyDescent="0.2">
      <c r="A13" s="28">
        <v>7</v>
      </c>
      <c r="B13" s="29" t="s">
        <v>73</v>
      </c>
      <c r="C13" s="29" t="s">
        <v>74</v>
      </c>
      <c r="D13" s="29" t="s">
        <v>72</v>
      </c>
      <c r="E13" s="30">
        <v>936780</v>
      </c>
      <c r="F13" s="31">
        <v>6863.3186699999997</v>
      </c>
      <c r="G13" s="32">
        <v>2.2441389999999999E-2</v>
      </c>
      <c r="H13" s="27" t="s">
        <v>144</v>
      </c>
    </row>
    <row r="14" spans="1:9" ht="25.5" x14ac:dyDescent="0.2">
      <c r="A14" s="28">
        <v>8</v>
      </c>
      <c r="B14" s="29" t="s">
        <v>448</v>
      </c>
      <c r="C14" s="29" t="s">
        <v>449</v>
      </c>
      <c r="D14" s="29" t="s">
        <v>202</v>
      </c>
      <c r="E14" s="30">
        <v>1184520</v>
      </c>
      <c r="F14" s="31">
        <v>6525.5206799999996</v>
      </c>
      <c r="G14" s="32">
        <v>2.1336879999999999E-2</v>
      </c>
      <c r="H14" s="27" t="s">
        <v>144</v>
      </c>
    </row>
    <row r="15" spans="1:9" x14ac:dyDescent="0.2">
      <c r="A15" s="28">
        <v>9</v>
      </c>
      <c r="B15" s="29" t="s">
        <v>450</v>
      </c>
      <c r="C15" s="29" t="s">
        <v>451</v>
      </c>
      <c r="D15" s="29" t="s">
        <v>452</v>
      </c>
      <c r="E15" s="30">
        <v>793969</v>
      </c>
      <c r="F15" s="31">
        <v>6489.5056215000004</v>
      </c>
      <c r="G15" s="32">
        <v>2.1219120000000001E-2</v>
      </c>
      <c r="H15" s="27" t="s">
        <v>144</v>
      </c>
    </row>
    <row r="16" spans="1:9" x14ac:dyDescent="0.2">
      <c r="A16" s="28">
        <v>10</v>
      </c>
      <c r="B16" s="29" t="s">
        <v>78</v>
      </c>
      <c r="C16" s="29" t="s">
        <v>79</v>
      </c>
      <c r="D16" s="29" t="s">
        <v>80</v>
      </c>
      <c r="E16" s="30">
        <v>140821</v>
      </c>
      <c r="F16" s="31">
        <v>6485.2295130000002</v>
      </c>
      <c r="G16" s="32">
        <v>2.1205129999999999E-2</v>
      </c>
      <c r="H16" s="27" t="s">
        <v>144</v>
      </c>
    </row>
    <row r="17" spans="1:8" x14ac:dyDescent="0.2">
      <c r="A17" s="28">
        <v>11</v>
      </c>
      <c r="B17" s="29" t="s">
        <v>374</v>
      </c>
      <c r="C17" s="29" t="s">
        <v>375</v>
      </c>
      <c r="D17" s="29" t="s">
        <v>28</v>
      </c>
      <c r="E17" s="30">
        <v>9377207</v>
      </c>
      <c r="F17" s="31">
        <v>6278.0400865000001</v>
      </c>
      <c r="G17" s="32">
        <v>2.0527670000000001E-2</v>
      </c>
      <c r="H17" s="27" t="s">
        <v>144</v>
      </c>
    </row>
    <row r="18" spans="1:8" x14ac:dyDescent="0.2">
      <c r="A18" s="28">
        <v>12</v>
      </c>
      <c r="B18" s="29" t="s">
        <v>87</v>
      </c>
      <c r="C18" s="29" t="s">
        <v>88</v>
      </c>
      <c r="D18" s="29" t="s">
        <v>80</v>
      </c>
      <c r="E18" s="30">
        <v>648946</v>
      </c>
      <c r="F18" s="31">
        <v>6031.9530699999996</v>
      </c>
      <c r="G18" s="32">
        <v>1.9723029999999999E-2</v>
      </c>
      <c r="H18" s="27" t="s">
        <v>144</v>
      </c>
    </row>
    <row r="19" spans="1:8" ht="25.5" x14ac:dyDescent="0.2">
      <c r="A19" s="28">
        <v>13</v>
      </c>
      <c r="B19" s="29" t="s">
        <v>453</v>
      </c>
      <c r="C19" s="29" t="s">
        <v>454</v>
      </c>
      <c r="D19" s="29" t="s">
        <v>193</v>
      </c>
      <c r="E19" s="30">
        <v>115943</v>
      </c>
      <c r="F19" s="31">
        <v>5727.5842000000002</v>
      </c>
      <c r="G19" s="32">
        <v>1.8727819999999999E-2</v>
      </c>
      <c r="H19" s="27" t="s">
        <v>144</v>
      </c>
    </row>
    <row r="20" spans="1:8" x14ac:dyDescent="0.2">
      <c r="A20" s="28">
        <v>14</v>
      </c>
      <c r="B20" s="29" t="s">
        <v>455</v>
      </c>
      <c r="C20" s="29" t="s">
        <v>456</v>
      </c>
      <c r="D20" s="29" t="s">
        <v>33</v>
      </c>
      <c r="E20" s="30">
        <v>399900</v>
      </c>
      <c r="F20" s="31">
        <v>5683.7786999999998</v>
      </c>
      <c r="G20" s="32">
        <v>1.858458E-2</v>
      </c>
      <c r="H20" s="27" t="s">
        <v>144</v>
      </c>
    </row>
    <row r="21" spans="1:8" x14ac:dyDescent="0.2">
      <c r="A21" s="28">
        <v>15</v>
      </c>
      <c r="B21" s="29" t="s">
        <v>392</v>
      </c>
      <c r="C21" s="29" t="s">
        <v>393</v>
      </c>
      <c r="D21" s="29" t="s">
        <v>199</v>
      </c>
      <c r="E21" s="30">
        <v>1253596</v>
      </c>
      <c r="F21" s="31">
        <v>5438.0994479999999</v>
      </c>
      <c r="G21" s="32">
        <v>1.7781269999999998E-2</v>
      </c>
      <c r="H21" s="27" t="s">
        <v>144</v>
      </c>
    </row>
    <row r="22" spans="1:8" x14ac:dyDescent="0.2">
      <c r="A22" s="28">
        <v>16</v>
      </c>
      <c r="B22" s="29" t="s">
        <v>366</v>
      </c>
      <c r="C22" s="29" t="s">
        <v>367</v>
      </c>
      <c r="D22" s="29" t="s">
        <v>28</v>
      </c>
      <c r="E22" s="30">
        <v>1535716</v>
      </c>
      <c r="F22" s="31">
        <v>5424.9167699999998</v>
      </c>
      <c r="G22" s="32">
        <v>1.7738170000000001E-2</v>
      </c>
      <c r="H22" s="27" t="s">
        <v>144</v>
      </c>
    </row>
    <row r="23" spans="1:8" x14ac:dyDescent="0.2">
      <c r="A23" s="28">
        <v>17</v>
      </c>
      <c r="B23" s="29" t="s">
        <v>233</v>
      </c>
      <c r="C23" s="29" t="s">
        <v>234</v>
      </c>
      <c r="D23" s="29" t="s">
        <v>223</v>
      </c>
      <c r="E23" s="30">
        <v>669376</v>
      </c>
      <c r="F23" s="31">
        <v>5298.4457279999997</v>
      </c>
      <c r="G23" s="32">
        <v>1.7324639999999999E-2</v>
      </c>
      <c r="H23" s="27" t="s">
        <v>144</v>
      </c>
    </row>
    <row r="24" spans="1:8" x14ac:dyDescent="0.2">
      <c r="A24" s="28">
        <v>18</v>
      </c>
      <c r="B24" s="29" t="s">
        <v>83</v>
      </c>
      <c r="C24" s="29" t="s">
        <v>84</v>
      </c>
      <c r="D24" s="29" t="s">
        <v>58</v>
      </c>
      <c r="E24" s="30">
        <v>383979</v>
      </c>
      <c r="F24" s="31">
        <v>5076.5863589999999</v>
      </c>
      <c r="G24" s="32">
        <v>1.659921E-2</v>
      </c>
      <c r="H24" s="27" t="s">
        <v>144</v>
      </c>
    </row>
    <row r="25" spans="1:8" x14ac:dyDescent="0.2">
      <c r="A25" s="28">
        <v>19</v>
      </c>
      <c r="B25" s="29" t="s">
        <v>457</v>
      </c>
      <c r="C25" s="29" t="s">
        <v>458</v>
      </c>
      <c r="D25" s="29" t="s">
        <v>28</v>
      </c>
      <c r="E25" s="30">
        <v>3754816</v>
      </c>
      <c r="F25" s="31">
        <v>5075.0093055999996</v>
      </c>
      <c r="G25" s="32">
        <v>1.6594049999999999E-2</v>
      </c>
      <c r="H25" s="27" t="s">
        <v>144</v>
      </c>
    </row>
    <row r="26" spans="1:8" x14ac:dyDescent="0.2">
      <c r="A26" s="28">
        <v>20</v>
      </c>
      <c r="B26" s="29" t="s">
        <v>372</v>
      </c>
      <c r="C26" s="29" t="s">
        <v>373</v>
      </c>
      <c r="D26" s="29" t="s">
        <v>55</v>
      </c>
      <c r="E26" s="30">
        <v>2131826</v>
      </c>
      <c r="F26" s="31">
        <v>4953.5108935999997</v>
      </c>
      <c r="G26" s="32">
        <v>1.6196780000000001E-2</v>
      </c>
      <c r="H26" s="27" t="s">
        <v>144</v>
      </c>
    </row>
    <row r="27" spans="1:8" x14ac:dyDescent="0.2">
      <c r="A27" s="28">
        <v>21</v>
      </c>
      <c r="B27" s="29" t="s">
        <v>56</v>
      </c>
      <c r="C27" s="29" t="s">
        <v>57</v>
      </c>
      <c r="D27" s="29" t="s">
        <v>58</v>
      </c>
      <c r="E27" s="30">
        <v>476538</v>
      </c>
      <c r="F27" s="31">
        <v>4901.669868</v>
      </c>
      <c r="G27" s="32">
        <v>1.6027280000000001E-2</v>
      </c>
      <c r="H27" s="27" t="s">
        <v>144</v>
      </c>
    </row>
    <row r="28" spans="1:8" x14ac:dyDescent="0.2">
      <c r="A28" s="28">
        <v>22</v>
      </c>
      <c r="B28" s="29" t="s">
        <v>398</v>
      </c>
      <c r="C28" s="29" t="s">
        <v>399</v>
      </c>
      <c r="D28" s="29" t="s">
        <v>223</v>
      </c>
      <c r="E28" s="30">
        <v>724141</v>
      </c>
      <c r="F28" s="31">
        <v>4856.8136869999998</v>
      </c>
      <c r="G28" s="32">
        <v>1.588061E-2</v>
      </c>
      <c r="H28" s="27" t="s">
        <v>144</v>
      </c>
    </row>
    <row r="29" spans="1:8" ht="25.5" x14ac:dyDescent="0.2">
      <c r="A29" s="28">
        <v>23</v>
      </c>
      <c r="B29" s="29" t="s">
        <v>459</v>
      </c>
      <c r="C29" s="29" t="s">
        <v>460</v>
      </c>
      <c r="D29" s="29" t="s">
        <v>193</v>
      </c>
      <c r="E29" s="30">
        <v>40411</v>
      </c>
      <c r="F29" s="31">
        <v>4846.0871200000001</v>
      </c>
      <c r="G29" s="32">
        <v>1.584553E-2</v>
      </c>
      <c r="H29" s="27" t="s">
        <v>144</v>
      </c>
    </row>
    <row r="30" spans="1:8" x14ac:dyDescent="0.2">
      <c r="A30" s="28">
        <v>24</v>
      </c>
      <c r="B30" s="29" t="s">
        <v>68</v>
      </c>
      <c r="C30" s="29" t="s">
        <v>69</v>
      </c>
      <c r="D30" s="29" t="s">
        <v>42</v>
      </c>
      <c r="E30" s="30">
        <v>1099317</v>
      </c>
      <c r="F30" s="31">
        <v>4753.4467080000004</v>
      </c>
      <c r="G30" s="32">
        <v>1.554262E-2</v>
      </c>
      <c r="H30" s="27" t="s">
        <v>144</v>
      </c>
    </row>
    <row r="31" spans="1:8" ht="25.5" x14ac:dyDescent="0.2">
      <c r="A31" s="28">
        <v>25</v>
      </c>
      <c r="B31" s="29" t="s">
        <v>48</v>
      </c>
      <c r="C31" s="29" t="s">
        <v>49</v>
      </c>
      <c r="D31" s="29" t="s">
        <v>50</v>
      </c>
      <c r="E31" s="30">
        <v>390188</v>
      </c>
      <c r="F31" s="31">
        <v>4746.6370200000001</v>
      </c>
      <c r="G31" s="32">
        <v>1.552036E-2</v>
      </c>
      <c r="H31" s="27" t="s">
        <v>144</v>
      </c>
    </row>
    <row r="32" spans="1:8" x14ac:dyDescent="0.2">
      <c r="A32" s="28">
        <v>26</v>
      </c>
      <c r="B32" s="29" t="s">
        <v>461</v>
      </c>
      <c r="C32" s="29" t="s">
        <v>462</v>
      </c>
      <c r="D32" s="29" t="s">
        <v>80</v>
      </c>
      <c r="E32" s="30">
        <v>140438</v>
      </c>
      <c r="F32" s="31">
        <v>4679.3941599999998</v>
      </c>
      <c r="G32" s="32">
        <v>1.530049E-2</v>
      </c>
      <c r="H32" s="27" t="s">
        <v>144</v>
      </c>
    </row>
    <row r="33" spans="1:8" x14ac:dyDescent="0.2">
      <c r="A33" s="28">
        <v>27</v>
      </c>
      <c r="B33" s="29" t="s">
        <v>332</v>
      </c>
      <c r="C33" s="29" t="s">
        <v>333</v>
      </c>
      <c r="D33" s="29" t="s">
        <v>228</v>
      </c>
      <c r="E33" s="30">
        <v>73404</v>
      </c>
      <c r="F33" s="31">
        <v>4498.1971199999998</v>
      </c>
      <c r="G33" s="32">
        <v>1.470802E-2</v>
      </c>
      <c r="H33" s="27" t="s">
        <v>144</v>
      </c>
    </row>
    <row r="34" spans="1:8" x14ac:dyDescent="0.2">
      <c r="A34" s="28">
        <v>28</v>
      </c>
      <c r="B34" s="29" t="s">
        <v>396</v>
      </c>
      <c r="C34" s="29" t="s">
        <v>397</v>
      </c>
      <c r="D34" s="29" t="s">
        <v>72</v>
      </c>
      <c r="E34" s="30">
        <v>1005408</v>
      </c>
      <c r="F34" s="31">
        <v>4435.8600960000003</v>
      </c>
      <c r="G34" s="32">
        <v>1.450419E-2</v>
      </c>
      <c r="H34" s="27" t="s">
        <v>144</v>
      </c>
    </row>
    <row r="35" spans="1:8" x14ac:dyDescent="0.2">
      <c r="A35" s="28">
        <v>29</v>
      </c>
      <c r="B35" s="29" t="s">
        <v>463</v>
      </c>
      <c r="C35" s="29" t="s">
        <v>464</v>
      </c>
      <c r="D35" s="29" t="s">
        <v>465</v>
      </c>
      <c r="E35" s="30">
        <v>888697</v>
      </c>
      <c r="F35" s="31">
        <v>4435.4867270000004</v>
      </c>
      <c r="G35" s="32">
        <v>1.450297E-2</v>
      </c>
      <c r="H35" s="27" t="s">
        <v>144</v>
      </c>
    </row>
    <row r="36" spans="1:8" x14ac:dyDescent="0.2">
      <c r="A36" s="28">
        <v>30</v>
      </c>
      <c r="B36" s="29" t="s">
        <v>466</v>
      </c>
      <c r="C36" s="29" t="s">
        <v>467</v>
      </c>
      <c r="D36" s="29" t="s">
        <v>196</v>
      </c>
      <c r="E36" s="30">
        <v>75317</v>
      </c>
      <c r="F36" s="31">
        <v>4188.0017850000004</v>
      </c>
      <c r="G36" s="32">
        <v>1.3693749999999999E-2</v>
      </c>
      <c r="H36" s="27" t="s">
        <v>144</v>
      </c>
    </row>
    <row r="37" spans="1:8" x14ac:dyDescent="0.2">
      <c r="A37" s="28">
        <v>31</v>
      </c>
      <c r="B37" s="29" t="s">
        <v>290</v>
      </c>
      <c r="C37" s="29" t="s">
        <v>291</v>
      </c>
      <c r="D37" s="29" t="s">
        <v>77</v>
      </c>
      <c r="E37" s="30">
        <v>1234878</v>
      </c>
      <c r="F37" s="31">
        <v>4013.3535000000002</v>
      </c>
      <c r="G37" s="32">
        <v>1.3122699999999999E-2</v>
      </c>
      <c r="H37" s="27" t="s">
        <v>144</v>
      </c>
    </row>
    <row r="38" spans="1:8" x14ac:dyDescent="0.2">
      <c r="A38" s="28">
        <v>32</v>
      </c>
      <c r="B38" s="29" t="s">
        <v>17</v>
      </c>
      <c r="C38" s="29" t="s">
        <v>18</v>
      </c>
      <c r="D38" s="29" t="s">
        <v>19</v>
      </c>
      <c r="E38" s="30">
        <v>119155</v>
      </c>
      <c r="F38" s="31">
        <v>3980.9685500000001</v>
      </c>
      <c r="G38" s="32">
        <v>1.301681E-2</v>
      </c>
      <c r="H38" s="27" t="s">
        <v>144</v>
      </c>
    </row>
    <row r="39" spans="1:8" x14ac:dyDescent="0.2">
      <c r="A39" s="28">
        <v>33</v>
      </c>
      <c r="B39" s="29" t="s">
        <v>308</v>
      </c>
      <c r="C39" s="29" t="s">
        <v>309</v>
      </c>
      <c r="D39" s="29" t="s">
        <v>310</v>
      </c>
      <c r="E39" s="30">
        <v>615179</v>
      </c>
      <c r="F39" s="31">
        <v>3843.0232129999999</v>
      </c>
      <c r="G39" s="32">
        <v>1.256576E-2</v>
      </c>
      <c r="H39" s="27" t="s">
        <v>144</v>
      </c>
    </row>
    <row r="40" spans="1:8" ht="25.5" x14ac:dyDescent="0.2">
      <c r="A40" s="28">
        <v>34</v>
      </c>
      <c r="B40" s="29" t="s">
        <v>468</v>
      </c>
      <c r="C40" s="29" t="s">
        <v>469</v>
      </c>
      <c r="D40" s="29" t="s">
        <v>134</v>
      </c>
      <c r="E40" s="30">
        <v>276000</v>
      </c>
      <c r="F40" s="31">
        <v>3730.4160000000002</v>
      </c>
      <c r="G40" s="32">
        <v>1.219756E-2</v>
      </c>
      <c r="H40" s="27" t="s">
        <v>144</v>
      </c>
    </row>
    <row r="41" spans="1:8" x14ac:dyDescent="0.2">
      <c r="A41" s="28">
        <v>35</v>
      </c>
      <c r="B41" s="29" t="s">
        <v>470</v>
      </c>
      <c r="C41" s="29" t="s">
        <v>471</v>
      </c>
      <c r="D41" s="29" t="s">
        <v>55</v>
      </c>
      <c r="E41" s="30">
        <v>1603225</v>
      </c>
      <c r="F41" s="31">
        <v>3724.6123200000002</v>
      </c>
      <c r="G41" s="32">
        <v>1.217858E-2</v>
      </c>
      <c r="H41" s="27" t="s">
        <v>144</v>
      </c>
    </row>
    <row r="42" spans="1:8" x14ac:dyDescent="0.2">
      <c r="A42" s="28">
        <v>36</v>
      </c>
      <c r="B42" s="29" t="s">
        <v>472</v>
      </c>
      <c r="C42" s="29" t="s">
        <v>473</v>
      </c>
      <c r="D42" s="29" t="s">
        <v>267</v>
      </c>
      <c r="E42" s="30">
        <v>288821</v>
      </c>
      <c r="F42" s="31">
        <v>3430.3270170000001</v>
      </c>
      <c r="G42" s="32">
        <v>1.121634E-2</v>
      </c>
      <c r="H42" s="27" t="s">
        <v>144</v>
      </c>
    </row>
    <row r="43" spans="1:8" x14ac:dyDescent="0.2">
      <c r="A43" s="28">
        <v>37</v>
      </c>
      <c r="B43" s="29" t="s">
        <v>410</v>
      </c>
      <c r="C43" s="29" t="s">
        <v>411</v>
      </c>
      <c r="D43" s="29" t="s">
        <v>267</v>
      </c>
      <c r="E43" s="30">
        <v>1087903</v>
      </c>
      <c r="F43" s="31">
        <v>3412.2077595000001</v>
      </c>
      <c r="G43" s="32">
        <v>1.11571E-2</v>
      </c>
      <c r="H43" s="27" t="s">
        <v>144</v>
      </c>
    </row>
    <row r="44" spans="1:8" x14ac:dyDescent="0.2">
      <c r="A44" s="28">
        <v>38</v>
      </c>
      <c r="B44" s="29" t="s">
        <v>64</v>
      </c>
      <c r="C44" s="29" t="s">
        <v>65</v>
      </c>
      <c r="D44" s="29" t="s">
        <v>19</v>
      </c>
      <c r="E44" s="30">
        <v>337012</v>
      </c>
      <c r="F44" s="31">
        <v>3276.093652</v>
      </c>
      <c r="G44" s="32">
        <v>1.0712040000000001E-2</v>
      </c>
      <c r="H44" s="27" t="s">
        <v>144</v>
      </c>
    </row>
    <row r="45" spans="1:8" x14ac:dyDescent="0.2">
      <c r="A45" s="28">
        <v>39</v>
      </c>
      <c r="B45" s="29" t="s">
        <v>474</v>
      </c>
      <c r="C45" s="29" t="s">
        <v>475</v>
      </c>
      <c r="D45" s="29" t="s">
        <v>228</v>
      </c>
      <c r="E45" s="30">
        <v>143580</v>
      </c>
      <c r="F45" s="31">
        <v>3180.7277399999998</v>
      </c>
      <c r="G45" s="32">
        <v>1.040021E-2</v>
      </c>
      <c r="H45" s="27" t="s">
        <v>144</v>
      </c>
    </row>
    <row r="46" spans="1:8" ht="25.5" x14ac:dyDescent="0.2">
      <c r="A46" s="28">
        <v>40</v>
      </c>
      <c r="B46" s="29" t="s">
        <v>431</v>
      </c>
      <c r="C46" s="29" t="s">
        <v>432</v>
      </c>
      <c r="D46" s="29" t="s">
        <v>25</v>
      </c>
      <c r="E46" s="30">
        <v>297739</v>
      </c>
      <c r="F46" s="31">
        <v>3156.0333999999998</v>
      </c>
      <c r="G46" s="32">
        <v>1.0319470000000001E-2</v>
      </c>
      <c r="H46" s="27" t="s">
        <v>144</v>
      </c>
    </row>
    <row r="47" spans="1:8" x14ac:dyDescent="0.2">
      <c r="A47" s="28">
        <v>41</v>
      </c>
      <c r="B47" s="29" t="s">
        <v>349</v>
      </c>
      <c r="C47" s="29" t="s">
        <v>350</v>
      </c>
      <c r="D47" s="29" t="s">
        <v>289</v>
      </c>
      <c r="E47" s="30">
        <v>1348742</v>
      </c>
      <c r="F47" s="31">
        <v>3136.0948984000001</v>
      </c>
      <c r="G47" s="32">
        <v>1.0254269999999999E-2</v>
      </c>
      <c r="H47" s="27" t="s">
        <v>144</v>
      </c>
    </row>
    <row r="48" spans="1:8" ht="25.5" x14ac:dyDescent="0.2">
      <c r="A48" s="28">
        <v>42</v>
      </c>
      <c r="B48" s="29" t="s">
        <v>394</v>
      </c>
      <c r="C48" s="29" t="s">
        <v>395</v>
      </c>
      <c r="D48" s="29" t="s">
        <v>193</v>
      </c>
      <c r="E48" s="30">
        <v>499667</v>
      </c>
      <c r="F48" s="31">
        <v>3017.2391794999999</v>
      </c>
      <c r="G48" s="32">
        <v>9.8656400000000002E-3</v>
      </c>
      <c r="H48" s="27" t="s">
        <v>144</v>
      </c>
    </row>
    <row r="49" spans="1:8" ht="25.5" x14ac:dyDescent="0.2">
      <c r="A49" s="28">
        <v>43</v>
      </c>
      <c r="B49" s="29" t="s">
        <v>476</v>
      </c>
      <c r="C49" s="29" t="s">
        <v>477</v>
      </c>
      <c r="D49" s="29" t="s">
        <v>384</v>
      </c>
      <c r="E49" s="30">
        <v>789306</v>
      </c>
      <c r="F49" s="31">
        <v>2954.7670109999999</v>
      </c>
      <c r="G49" s="32">
        <v>9.6613700000000007E-3</v>
      </c>
      <c r="H49" s="27" t="s">
        <v>144</v>
      </c>
    </row>
    <row r="50" spans="1:8" x14ac:dyDescent="0.2">
      <c r="A50" s="28">
        <v>44</v>
      </c>
      <c r="B50" s="29" t="s">
        <v>389</v>
      </c>
      <c r="C50" s="29" t="s">
        <v>390</v>
      </c>
      <c r="D50" s="29" t="s">
        <v>391</v>
      </c>
      <c r="E50" s="30">
        <v>308127</v>
      </c>
      <c r="F50" s="31">
        <v>2903.7888480000001</v>
      </c>
      <c r="G50" s="32">
        <v>9.4946900000000001E-3</v>
      </c>
      <c r="H50" s="27" t="s">
        <v>144</v>
      </c>
    </row>
    <row r="51" spans="1:8" x14ac:dyDescent="0.2">
      <c r="A51" s="28">
        <v>45</v>
      </c>
      <c r="B51" s="29" t="s">
        <v>478</v>
      </c>
      <c r="C51" s="29" t="s">
        <v>479</v>
      </c>
      <c r="D51" s="29" t="s">
        <v>72</v>
      </c>
      <c r="E51" s="30">
        <v>74038</v>
      </c>
      <c r="F51" s="31">
        <v>2876.8945659999999</v>
      </c>
      <c r="G51" s="32">
        <v>9.4067500000000002E-3</v>
      </c>
      <c r="H51" s="27" t="s">
        <v>144</v>
      </c>
    </row>
    <row r="52" spans="1:8" ht="25.5" x14ac:dyDescent="0.2">
      <c r="A52" s="28">
        <v>46</v>
      </c>
      <c r="B52" s="29" t="s">
        <v>378</v>
      </c>
      <c r="C52" s="29" t="s">
        <v>379</v>
      </c>
      <c r="D52" s="29" t="s">
        <v>193</v>
      </c>
      <c r="E52" s="30">
        <v>177419</v>
      </c>
      <c r="F52" s="31">
        <v>2860.7039559999998</v>
      </c>
      <c r="G52" s="32">
        <v>9.3538100000000006E-3</v>
      </c>
      <c r="H52" s="27" t="s">
        <v>144</v>
      </c>
    </row>
    <row r="53" spans="1:8" x14ac:dyDescent="0.2">
      <c r="A53" s="28">
        <v>47</v>
      </c>
      <c r="B53" s="29" t="s">
        <v>414</v>
      </c>
      <c r="C53" s="29" t="s">
        <v>415</v>
      </c>
      <c r="D53" s="29" t="s">
        <v>72</v>
      </c>
      <c r="E53" s="30">
        <v>275772</v>
      </c>
      <c r="F53" s="31">
        <v>2818.9413840000002</v>
      </c>
      <c r="G53" s="32">
        <v>9.2172599999999997E-3</v>
      </c>
      <c r="H53" s="27" t="s">
        <v>144</v>
      </c>
    </row>
    <row r="54" spans="1:8" x14ac:dyDescent="0.2">
      <c r="A54" s="28">
        <v>48</v>
      </c>
      <c r="B54" s="29" t="s">
        <v>70</v>
      </c>
      <c r="C54" s="29" t="s">
        <v>71</v>
      </c>
      <c r="D54" s="29" t="s">
        <v>72</v>
      </c>
      <c r="E54" s="30">
        <v>60184</v>
      </c>
      <c r="F54" s="31">
        <v>2807.5835999999999</v>
      </c>
      <c r="G54" s="32">
        <v>9.1801199999999999E-3</v>
      </c>
      <c r="H54" s="27" t="s">
        <v>144</v>
      </c>
    </row>
    <row r="55" spans="1:8" ht="25.5" x14ac:dyDescent="0.2">
      <c r="A55" s="28">
        <v>49</v>
      </c>
      <c r="B55" s="29" t="s">
        <v>480</v>
      </c>
      <c r="C55" s="29" t="s">
        <v>481</v>
      </c>
      <c r="D55" s="29" t="s">
        <v>270</v>
      </c>
      <c r="E55" s="30">
        <v>176665</v>
      </c>
      <c r="F55" s="31">
        <v>2692.72793</v>
      </c>
      <c r="G55" s="32">
        <v>8.8045699999999994E-3</v>
      </c>
      <c r="H55" s="27" t="s">
        <v>144</v>
      </c>
    </row>
    <row r="56" spans="1:8" x14ac:dyDescent="0.2">
      <c r="A56" s="28">
        <v>50</v>
      </c>
      <c r="B56" s="29" t="s">
        <v>440</v>
      </c>
      <c r="C56" s="29" t="s">
        <v>441</v>
      </c>
      <c r="D56" s="29" t="s">
        <v>72</v>
      </c>
      <c r="E56" s="30">
        <v>608663</v>
      </c>
      <c r="F56" s="31">
        <v>2665.6396085000001</v>
      </c>
      <c r="G56" s="32">
        <v>8.7159999999999998E-3</v>
      </c>
      <c r="H56" s="27" t="s">
        <v>144</v>
      </c>
    </row>
    <row r="57" spans="1:8" x14ac:dyDescent="0.2">
      <c r="A57" s="28">
        <v>51</v>
      </c>
      <c r="B57" s="29" t="s">
        <v>482</v>
      </c>
      <c r="C57" s="29" t="s">
        <v>483</v>
      </c>
      <c r="D57" s="29" t="s">
        <v>289</v>
      </c>
      <c r="E57" s="30">
        <v>1975952</v>
      </c>
      <c r="F57" s="31">
        <v>2644.4165616</v>
      </c>
      <c r="G57" s="32">
        <v>8.6466000000000008E-3</v>
      </c>
      <c r="H57" s="27" t="s">
        <v>144</v>
      </c>
    </row>
    <row r="58" spans="1:8" x14ac:dyDescent="0.2">
      <c r="A58" s="28">
        <v>52</v>
      </c>
      <c r="B58" s="29" t="s">
        <v>484</v>
      </c>
      <c r="C58" s="29" t="s">
        <v>485</v>
      </c>
      <c r="D58" s="29" t="s">
        <v>55</v>
      </c>
      <c r="E58" s="30">
        <v>749032</v>
      </c>
      <c r="F58" s="31">
        <v>2601.388136</v>
      </c>
      <c r="G58" s="32">
        <v>8.5059100000000002E-3</v>
      </c>
      <c r="H58" s="27" t="s">
        <v>144</v>
      </c>
    </row>
    <row r="59" spans="1:8" ht="25.5" x14ac:dyDescent="0.2">
      <c r="A59" s="28">
        <v>53</v>
      </c>
      <c r="B59" s="29" t="s">
        <v>368</v>
      </c>
      <c r="C59" s="29" t="s">
        <v>369</v>
      </c>
      <c r="D59" s="29" t="s">
        <v>270</v>
      </c>
      <c r="E59" s="30">
        <v>57302</v>
      </c>
      <c r="F59" s="31">
        <v>2590.967232</v>
      </c>
      <c r="G59" s="32">
        <v>8.4718399999999996E-3</v>
      </c>
      <c r="H59" s="27" t="s">
        <v>144</v>
      </c>
    </row>
    <row r="60" spans="1:8" x14ac:dyDescent="0.2">
      <c r="A60" s="28">
        <v>54</v>
      </c>
      <c r="B60" s="29" t="s">
        <v>486</v>
      </c>
      <c r="C60" s="29" t="s">
        <v>487</v>
      </c>
      <c r="D60" s="29" t="s">
        <v>488</v>
      </c>
      <c r="E60" s="30">
        <v>258182</v>
      </c>
      <c r="F60" s="31">
        <v>2574.7199949999999</v>
      </c>
      <c r="G60" s="32">
        <v>8.4187099999999994E-3</v>
      </c>
      <c r="H60" s="27" t="s">
        <v>144</v>
      </c>
    </row>
    <row r="61" spans="1:8" x14ac:dyDescent="0.2">
      <c r="A61" s="28">
        <v>55</v>
      </c>
      <c r="B61" s="29" t="s">
        <v>489</v>
      </c>
      <c r="C61" s="29" t="s">
        <v>490</v>
      </c>
      <c r="D61" s="29" t="s">
        <v>228</v>
      </c>
      <c r="E61" s="30">
        <v>251901</v>
      </c>
      <c r="F61" s="31">
        <v>2567.6268930000001</v>
      </c>
      <c r="G61" s="32">
        <v>8.3955200000000001E-3</v>
      </c>
      <c r="H61" s="27" t="s">
        <v>144</v>
      </c>
    </row>
    <row r="62" spans="1:8" x14ac:dyDescent="0.2">
      <c r="A62" s="28">
        <v>56</v>
      </c>
      <c r="B62" s="29" t="s">
        <v>491</v>
      </c>
      <c r="C62" s="29" t="s">
        <v>492</v>
      </c>
      <c r="D62" s="29" t="s">
        <v>256</v>
      </c>
      <c r="E62" s="30">
        <v>564515</v>
      </c>
      <c r="F62" s="31">
        <v>2533.8255774999998</v>
      </c>
      <c r="G62" s="32">
        <v>8.2850000000000007E-3</v>
      </c>
      <c r="H62" s="27" t="s">
        <v>144</v>
      </c>
    </row>
    <row r="63" spans="1:8" x14ac:dyDescent="0.2">
      <c r="A63" s="28">
        <v>57</v>
      </c>
      <c r="B63" s="29" t="s">
        <v>53</v>
      </c>
      <c r="C63" s="29" t="s">
        <v>54</v>
      </c>
      <c r="D63" s="29" t="s">
        <v>55</v>
      </c>
      <c r="E63" s="30">
        <v>38742</v>
      </c>
      <c r="F63" s="31">
        <v>2384.7638099999999</v>
      </c>
      <c r="G63" s="32">
        <v>7.7976E-3</v>
      </c>
      <c r="H63" s="27" t="s">
        <v>144</v>
      </c>
    </row>
    <row r="64" spans="1:8" x14ac:dyDescent="0.2">
      <c r="A64" s="28">
        <v>58</v>
      </c>
      <c r="B64" s="29" t="s">
        <v>400</v>
      </c>
      <c r="C64" s="29" t="s">
        <v>401</v>
      </c>
      <c r="D64" s="29" t="s">
        <v>95</v>
      </c>
      <c r="E64" s="30">
        <v>216529</v>
      </c>
      <c r="F64" s="31">
        <v>2357.0264295000002</v>
      </c>
      <c r="G64" s="32">
        <v>7.70691E-3</v>
      </c>
      <c r="H64" s="27" t="s">
        <v>144</v>
      </c>
    </row>
    <row r="65" spans="1:8" x14ac:dyDescent="0.2">
      <c r="A65" s="28">
        <v>59</v>
      </c>
      <c r="B65" s="29" t="s">
        <v>128</v>
      </c>
      <c r="C65" s="29" t="s">
        <v>129</v>
      </c>
      <c r="D65" s="29" t="s">
        <v>72</v>
      </c>
      <c r="E65" s="30">
        <v>75018</v>
      </c>
      <c r="F65" s="31">
        <v>2298.251448</v>
      </c>
      <c r="G65" s="32">
        <v>7.5147299999999998E-3</v>
      </c>
      <c r="H65" s="27" t="s">
        <v>144</v>
      </c>
    </row>
    <row r="66" spans="1:8" x14ac:dyDescent="0.2">
      <c r="A66" s="28">
        <v>60</v>
      </c>
      <c r="B66" s="29" t="s">
        <v>493</v>
      </c>
      <c r="C66" s="29" t="s">
        <v>494</v>
      </c>
      <c r="D66" s="29" t="s">
        <v>95</v>
      </c>
      <c r="E66" s="30">
        <v>517743</v>
      </c>
      <c r="F66" s="31">
        <v>2109.2849820000001</v>
      </c>
      <c r="G66" s="32">
        <v>6.8968500000000004E-3</v>
      </c>
      <c r="H66" s="27" t="s">
        <v>144</v>
      </c>
    </row>
    <row r="67" spans="1:8" x14ac:dyDescent="0.2">
      <c r="A67" s="28">
        <v>61</v>
      </c>
      <c r="B67" s="29" t="s">
        <v>402</v>
      </c>
      <c r="C67" s="29" t="s">
        <v>403</v>
      </c>
      <c r="D67" s="29" t="s">
        <v>199</v>
      </c>
      <c r="E67" s="30">
        <v>498569</v>
      </c>
      <c r="F67" s="31">
        <v>1945.416238</v>
      </c>
      <c r="G67" s="32">
        <v>6.3610400000000001E-3</v>
      </c>
      <c r="H67" s="27" t="s">
        <v>144</v>
      </c>
    </row>
    <row r="68" spans="1:8" ht="25.5" x14ac:dyDescent="0.2">
      <c r="A68" s="28">
        <v>62</v>
      </c>
      <c r="B68" s="29" t="s">
        <v>36</v>
      </c>
      <c r="C68" s="29" t="s">
        <v>37</v>
      </c>
      <c r="D68" s="29" t="s">
        <v>25</v>
      </c>
      <c r="E68" s="30">
        <v>35066</v>
      </c>
      <c r="F68" s="31">
        <v>1792.8193819999999</v>
      </c>
      <c r="G68" s="32">
        <v>5.8620900000000004E-3</v>
      </c>
      <c r="H68" s="27" t="s">
        <v>144</v>
      </c>
    </row>
    <row r="69" spans="1:8" x14ac:dyDescent="0.2">
      <c r="A69" s="28">
        <v>63</v>
      </c>
      <c r="B69" s="29" t="s">
        <v>353</v>
      </c>
      <c r="C69" s="29" t="s">
        <v>354</v>
      </c>
      <c r="D69" s="29" t="s">
        <v>251</v>
      </c>
      <c r="E69" s="30">
        <v>276702</v>
      </c>
      <c r="F69" s="31">
        <v>1782.6526349999999</v>
      </c>
      <c r="G69" s="32">
        <v>5.8288400000000001E-3</v>
      </c>
      <c r="H69" s="27" t="s">
        <v>144</v>
      </c>
    </row>
    <row r="70" spans="1:8" x14ac:dyDescent="0.2">
      <c r="A70" s="28">
        <v>64</v>
      </c>
      <c r="B70" s="29" t="s">
        <v>318</v>
      </c>
      <c r="C70" s="29" t="s">
        <v>319</v>
      </c>
      <c r="D70" s="29" t="s">
        <v>28</v>
      </c>
      <c r="E70" s="30">
        <v>79947</v>
      </c>
      <c r="F70" s="31">
        <v>1538.97975</v>
      </c>
      <c r="G70" s="32">
        <v>5.0320900000000003E-3</v>
      </c>
      <c r="H70" s="27" t="s">
        <v>144</v>
      </c>
    </row>
    <row r="71" spans="1:8" ht="25.5" x14ac:dyDescent="0.2">
      <c r="A71" s="28">
        <v>65</v>
      </c>
      <c r="B71" s="29" t="s">
        <v>268</v>
      </c>
      <c r="C71" s="29" t="s">
        <v>269</v>
      </c>
      <c r="D71" s="29" t="s">
        <v>270</v>
      </c>
      <c r="E71" s="30">
        <v>65271</v>
      </c>
      <c r="F71" s="31">
        <v>1263.3854759999999</v>
      </c>
      <c r="G71" s="32">
        <v>4.1309700000000003E-3</v>
      </c>
      <c r="H71" s="27" t="s">
        <v>144</v>
      </c>
    </row>
    <row r="72" spans="1:8" x14ac:dyDescent="0.2">
      <c r="A72" s="28">
        <v>66</v>
      </c>
      <c r="B72" s="29" t="s">
        <v>435</v>
      </c>
      <c r="C72" s="29" t="s">
        <v>436</v>
      </c>
      <c r="D72" s="29" t="s">
        <v>28</v>
      </c>
      <c r="E72" s="30">
        <v>94577</v>
      </c>
      <c r="F72" s="31">
        <v>792.93356800000004</v>
      </c>
      <c r="G72" s="32">
        <v>2.5926999999999999E-3</v>
      </c>
      <c r="H72" s="27" t="s">
        <v>144</v>
      </c>
    </row>
    <row r="73" spans="1:8" x14ac:dyDescent="0.2">
      <c r="A73" s="28">
        <v>67</v>
      </c>
      <c r="B73" s="29" t="s">
        <v>380</v>
      </c>
      <c r="C73" s="29" t="s">
        <v>381</v>
      </c>
      <c r="D73" s="29" t="s">
        <v>228</v>
      </c>
      <c r="E73" s="30">
        <v>185</v>
      </c>
      <c r="F73" s="31">
        <v>4.277755</v>
      </c>
      <c r="G73" s="39" t="s">
        <v>142</v>
      </c>
      <c r="H73" s="27" t="s">
        <v>144</v>
      </c>
    </row>
    <row r="74" spans="1:8" x14ac:dyDescent="0.2">
      <c r="A74" s="25"/>
      <c r="B74" s="25"/>
      <c r="C74" s="26" t="s">
        <v>143</v>
      </c>
      <c r="D74" s="25"/>
      <c r="E74" s="25" t="s">
        <v>144</v>
      </c>
      <c r="F74" s="33">
        <f>SUM(F7:F73)</f>
        <v>275532.73536729999</v>
      </c>
      <c r="G74" s="34">
        <f>SUM(G7:G73)</f>
        <v>0.90091150000000031</v>
      </c>
      <c r="H74" s="27" t="s">
        <v>144</v>
      </c>
    </row>
    <row r="75" spans="1:8" x14ac:dyDescent="0.2">
      <c r="A75" s="25"/>
      <c r="B75" s="25"/>
      <c r="C75" s="35"/>
      <c r="D75" s="25"/>
      <c r="E75" s="25"/>
      <c r="F75" s="36"/>
      <c r="G75" s="36"/>
      <c r="H75" s="27" t="s">
        <v>144</v>
      </c>
    </row>
    <row r="76" spans="1:8" x14ac:dyDescent="0.2">
      <c r="A76" s="25"/>
      <c r="B76" s="25"/>
      <c r="C76" s="26" t="s">
        <v>145</v>
      </c>
      <c r="D76" s="25"/>
      <c r="E76" s="25"/>
      <c r="F76" s="25"/>
      <c r="G76" s="25"/>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147</v>
      </c>
      <c r="D79" s="25"/>
      <c r="E79" s="25"/>
      <c r="F79" s="25"/>
      <c r="G79" s="25"/>
      <c r="H79" s="27" t="s">
        <v>144</v>
      </c>
    </row>
    <row r="80" spans="1:8" x14ac:dyDescent="0.2">
      <c r="A80" s="28">
        <v>1</v>
      </c>
      <c r="B80" s="29" t="s">
        <v>140</v>
      </c>
      <c r="C80" s="38" t="s">
        <v>872</v>
      </c>
      <c r="D80" s="29" t="s">
        <v>141</v>
      </c>
      <c r="E80" s="30">
        <v>375961</v>
      </c>
      <c r="F80" s="31">
        <v>7.5190000000000003E-6</v>
      </c>
      <c r="G80" s="39" t="s">
        <v>142</v>
      </c>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148</v>
      </c>
      <c r="D83" s="25"/>
      <c r="E83" s="25"/>
      <c r="F83" s="25"/>
      <c r="G83" s="25"/>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149</v>
      </c>
      <c r="D86" s="25"/>
      <c r="E86" s="25"/>
      <c r="F86" s="36"/>
      <c r="G86" s="36"/>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150</v>
      </c>
      <c r="D89" s="25"/>
      <c r="E89" s="25"/>
      <c r="F89" s="36"/>
      <c r="G89" s="36"/>
      <c r="H89" s="27" t="s">
        <v>144</v>
      </c>
    </row>
    <row r="90" spans="1:8" x14ac:dyDescent="0.2">
      <c r="A90" s="28">
        <v>1</v>
      </c>
      <c r="B90" s="29"/>
      <c r="C90" s="29" t="s">
        <v>897</v>
      </c>
      <c r="D90" s="29" t="s">
        <v>495</v>
      </c>
      <c r="E90" s="30">
        <v>224600</v>
      </c>
      <c r="F90" s="31">
        <v>5090.3343999999997</v>
      </c>
      <c r="G90" s="32">
        <v>1.6644160000000002E-2</v>
      </c>
      <c r="H90" s="27" t="s">
        <v>144</v>
      </c>
    </row>
    <row r="91" spans="1:8" x14ac:dyDescent="0.2">
      <c r="A91" s="25"/>
      <c r="B91" s="25"/>
      <c r="C91" s="26" t="s">
        <v>143</v>
      </c>
      <c r="D91" s="25"/>
      <c r="E91" s="25" t="s">
        <v>144</v>
      </c>
      <c r="F91" s="33">
        <v>5090.3343999999997</v>
      </c>
      <c r="G91" s="34">
        <v>1.6644160000000002E-2</v>
      </c>
      <c r="H91" s="27" t="s">
        <v>144</v>
      </c>
    </row>
    <row r="92" spans="1:8" x14ac:dyDescent="0.2">
      <c r="A92" s="25"/>
      <c r="B92" s="25"/>
      <c r="C92" s="35"/>
      <c r="D92" s="25"/>
      <c r="E92" s="25"/>
      <c r="F92" s="36"/>
      <c r="G92" s="36"/>
      <c r="H92" s="27" t="s">
        <v>144</v>
      </c>
    </row>
    <row r="93" spans="1:8" x14ac:dyDescent="0.2">
      <c r="A93" s="25"/>
      <c r="B93" s="25"/>
      <c r="C93" s="26" t="s">
        <v>151</v>
      </c>
      <c r="D93" s="25"/>
      <c r="E93" s="25"/>
      <c r="F93" s="33">
        <v>280623.06977481901</v>
      </c>
      <c r="G93" s="34">
        <v>0.91756965000000001</v>
      </c>
      <c r="H93" s="27" t="s">
        <v>144</v>
      </c>
    </row>
    <row r="94" spans="1:8" x14ac:dyDescent="0.2">
      <c r="A94" s="25"/>
      <c r="B94" s="25"/>
      <c r="C94" s="35"/>
      <c r="D94" s="25"/>
      <c r="E94" s="25"/>
      <c r="F94" s="36"/>
      <c r="G94" s="36"/>
      <c r="H94" s="27" t="s">
        <v>144</v>
      </c>
    </row>
    <row r="95" spans="1:8" x14ac:dyDescent="0.2">
      <c r="A95" s="25"/>
      <c r="B95" s="25"/>
      <c r="C95" s="26" t="s">
        <v>152</v>
      </c>
      <c r="D95" s="25"/>
      <c r="E95" s="25"/>
      <c r="F95" s="36"/>
      <c r="G95" s="36"/>
      <c r="H95" s="27" t="s">
        <v>144</v>
      </c>
    </row>
    <row r="96" spans="1:8" x14ac:dyDescent="0.2">
      <c r="A96" s="25"/>
      <c r="B96" s="25"/>
      <c r="C96" s="26" t="s">
        <v>10</v>
      </c>
      <c r="D96" s="25"/>
      <c r="E96" s="25"/>
      <c r="F96" s="36"/>
      <c r="G96" s="36"/>
      <c r="H96" s="27" t="s">
        <v>144</v>
      </c>
    </row>
    <row r="97" spans="1:8" x14ac:dyDescent="0.2">
      <c r="A97" s="25"/>
      <c r="B97" s="25"/>
      <c r="C97" s="26" t="s">
        <v>143</v>
      </c>
      <c r="D97" s="25"/>
      <c r="E97" s="25" t="s">
        <v>144</v>
      </c>
      <c r="F97" s="37" t="s">
        <v>146</v>
      </c>
      <c r="G97" s="34">
        <v>0</v>
      </c>
      <c r="H97" s="27" t="s">
        <v>144</v>
      </c>
    </row>
    <row r="98" spans="1:8" x14ac:dyDescent="0.2">
      <c r="A98" s="25"/>
      <c r="B98" s="25"/>
      <c r="C98" s="35"/>
      <c r="D98" s="25"/>
      <c r="E98" s="25"/>
      <c r="F98" s="36"/>
      <c r="G98" s="36"/>
      <c r="H98" s="27" t="s">
        <v>144</v>
      </c>
    </row>
    <row r="99" spans="1:8" x14ac:dyDescent="0.2">
      <c r="A99" s="25"/>
      <c r="B99" s="25"/>
      <c r="C99" s="26" t="s">
        <v>153</v>
      </c>
      <c r="D99" s="25"/>
      <c r="E99" s="25"/>
      <c r="F99" s="25"/>
      <c r="G99" s="25"/>
      <c r="H99" s="27" t="s">
        <v>144</v>
      </c>
    </row>
    <row r="100" spans="1:8" x14ac:dyDescent="0.2">
      <c r="A100" s="25"/>
      <c r="B100" s="25"/>
      <c r="C100" s="26" t="s">
        <v>143</v>
      </c>
      <c r="D100" s="25"/>
      <c r="E100" s="25" t="s">
        <v>144</v>
      </c>
      <c r="F100" s="37" t="s">
        <v>146</v>
      </c>
      <c r="G100" s="34">
        <v>0</v>
      </c>
      <c r="H100" s="27" t="s">
        <v>144</v>
      </c>
    </row>
    <row r="101" spans="1:8" x14ac:dyDescent="0.2">
      <c r="A101" s="25"/>
      <c r="B101" s="25"/>
      <c r="C101" s="35"/>
      <c r="D101" s="25"/>
      <c r="E101" s="25"/>
      <c r="F101" s="36"/>
      <c r="G101" s="36"/>
      <c r="H101" s="27" t="s">
        <v>144</v>
      </c>
    </row>
    <row r="102" spans="1:8" x14ac:dyDescent="0.2">
      <c r="A102" s="25"/>
      <c r="B102" s="25"/>
      <c r="C102" s="26" t="s">
        <v>154</v>
      </c>
      <c r="D102" s="25"/>
      <c r="E102" s="25"/>
      <c r="F102" s="25"/>
      <c r="G102" s="25"/>
      <c r="H102" s="27" t="s">
        <v>144</v>
      </c>
    </row>
    <row r="103" spans="1:8" x14ac:dyDescent="0.2">
      <c r="A103" s="25"/>
      <c r="B103" s="25"/>
      <c r="C103" s="26" t="s">
        <v>143</v>
      </c>
      <c r="D103" s="25"/>
      <c r="E103" s="25" t="s">
        <v>144</v>
      </c>
      <c r="F103" s="37" t="s">
        <v>146</v>
      </c>
      <c r="G103" s="34">
        <v>0</v>
      </c>
      <c r="H103" s="27" t="s">
        <v>144</v>
      </c>
    </row>
    <row r="104" spans="1:8" x14ac:dyDescent="0.2">
      <c r="A104" s="25"/>
      <c r="B104" s="25"/>
      <c r="C104" s="35"/>
      <c r="D104" s="25"/>
      <c r="E104" s="25"/>
      <c r="F104" s="36"/>
      <c r="G104" s="36"/>
      <c r="H104" s="27" t="s">
        <v>144</v>
      </c>
    </row>
    <row r="105" spans="1:8" x14ac:dyDescent="0.2">
      <c r="A105" s="25"/>
      <c r="B105" s="25"/>
      <c r="C105" s="26" t="s">
        <v>155</v>
      </c>
      <c r="D105" s="25"/>
      <c r="E105" s="25"/>
      <c r="F105" s="36"/>
      <c r="G105" s="36"/>
      <c r="H105" s="27" t="s">
        <v>144</v>
      </c>
    </row>
    <row r="106" spans="1:8" x14ac:dyDescent="0.2">
      <c r="A106" s="25"/>
      <c r="B106" s="25"/>
      <c r="C106" s="26" t="s">
        <v>143</v>
      </c>
      <c r="D106" s="25"/>
      <c r="E106" s="25" t="s">
        <v>144</v>
      </c>
      <c r="F106" s="37" t="s">
        <v>146</v>
      </c>
      <c r="G106" s="34">
        <v>0</v>
      </c>
      <c r="H106" s="27" t="s">
        <v>144</v>
      </c>
    </row>
    <row r="107" spans="1:8" x14ac:dyDescent="0.2">
      <c r="A107" s="25"/>
      <c r="B107" s="25"/>
      <c r="C107" s="35"/>
      <c r="D107" s="25"/>
      <c r="E107" s="25"/>
      <c r="F107" s="36"/>
      <c r="G107" s="36"/>
      <c r="H107" s="27" t="s">
        <v>144</v>
      </c>
    </row>
    <row r="108" spans="1:8" x14ac:dyDescent="0.2">
      <c r="A108" s="25"/>
      <c r="B108" s="25"/>
      <c r="C108" s="26" t="s">
        <v>156</v>
      </c>
      <c r="D108" s="25"/>
      <c r="E108" s="25"/>
      <c r="F108" s="33">
        <v>0</v>
      </c>
      <c r="G108" s="34">
        <v>0</v>
      </c>
      <c r="H108" s="27" t="s">
        <v>144</v>
      </c>
    </row>
    <row r="109" spans="1:8" x14ac:dyDescent="0.2">
      <c r="A109" s="25"/>
      <c r="B109" s="25"/>
      <c r="C109" s="35"/>
      <c r="D109" s="25"/>
      <c r="E109" s="25"/>
      <c r="F109" s="36"/>
      <c r="G109" s="36"/>
      <c r="H109" s="27" t="s">
        <v>144</v>
      </c>
    </row>
    <row r="110" spans="1:8" x14ac:dyDescent="0.2">
      <c r="A110" s="25"/>
      <c r="B110" s="25"/>
      <c r="C110" s="26" t="s">
        <v>157</v>
      </c>
      <c r="D110" s="25"/>
      <c r="E110" s="25"/>
      <c r="F110" s="36"/>
      <c r="G110" s="36"/>
      <c r="H110" s="27" t="s">
        <v>144</v>
      </c>
    </row>
    <row r="111" spans="1:8" x14ac:dyDescent="0.2">
      <c r="A111" s="25"/>
      <c r="B111" s="25"/>
      <c r="C111" s="26" t="s">
        <v>158</v>
      </c>
      <c r="D111" s="25"/>
      <c r="E111" s="25"/>
      <c r="F111" s="36"/>
      <c r="G111" s="36"/>
      <c r="H111" s="27" t="s">
        <v>144</v>
      </c>
    </row>
    <row r="112" spans="1:8" x14ac:dyDescent="0.2">
      <c r="A112" s="25"/>
      <c r="B112" s="25"/>
      <c r="C112" s="26" t="s">
        <v>143</v>
      </c>
      <c r="D112" s="25"/>
      <c r="E112" s="25" t="s">
        <v>144</v>
      </c>
      <c r="F112" s="37" t="s">
        <v>146</v>
      </c>
      <c r="G112" s="34">
        <v>0</v>
      </c>
      <c r="H112" s="27" t="s">
        <v>144</v>
      </c>
    </row>
    <row r="113" spans="1:8" x14ac:dyDescent="0.2">
      <c r="A113" s="25"/>
      <c r="B113" s="25"/>
      <c r="C113" s="35"/>
      <c r="D113" s="25"/>
      <c r="E113" s="25"/>
      <c r="F113" s="36"/>
      <c r="G113" s="36"/>
      <c r="H113" s="27" t="s">
        <v>144</v>
      </c>
    </row>
    <row r="114" spans="1:8" x14ac:dyDescent="0.2">
      <c r="A114" s="25"/>
      <c r="B114" s="25"/>
      <c r="C114" s="26" t="s">
        <v>159</v>
      </c>
      <c r="D114" s="25"/>
      <c r="E114" s="25"/>
      <c r="F114" s="36"/>
      <c r="G114" s="36"/>
      <c r="H114" s="27" t="s">
        <v>144</v>
      </c>
    </row>
    <row r="115" spans="1:8" x14ac:dyDescent="0.2">
      <c r="A115" s="25"/>
      <c r="B115" s="25"/>
      <c r="C115" s="26" t="s">
        <v>143</v>
      </c>
      <c r="D115" s="25"/>
      <c r="E115" s="25" t="s">
        <v>144</v>
      </c>
      <c r="F115" s="37" t="s">
        <v>146</v>
      </c>
      <c r="G115" s="34">
        <v>0</v>
      </c>
      <c r="H115" s="27" t="s">
        <v>144</v>
      </c>
    </row>
    <row r="116" spans="1:8" x14ac:dyDescent="0.2">
      <c r="A116" s="25"/>
      <c r="B116" s="25"/>
      <c r="C116" s="35"/>
      <c r="D116" s="25"/>
      <c r="E116" s="25"/>
      <c r="F116" s="36"/>
      <c r="G116" s="36"/>
      <c r="H116" s="27" t="s">
        <v>144</v>
      </c>
    </row>
    <row r="117" spans="1:8" x14ac:dyDescent="0.2">
      <c r="A117" s="25"/>
      <c r="B117" s="25"/>
      <c r="C117" s="26" t="s">
        <v>160</v>
      </c>
      <c r="D117" s="25"/>
      <c r="E117" s="25"/>
      <c r="F117" s="36"/>
      <c r="G117" s="36"/>
      <c r="H117" s="27" t="s">
        <v>144</v>
      </c>
    </row>
    <row r="118" spans="1:8" x14ac:dyDescent="0.2">
      <c r="A118" s="28">
        <v>1</v>
      </c>
      <c r="B118" s="29" t="s">
        <v>496</v>
      </c>
      <c r="C118" s="29" t="s">
        <v>497</v>
      </c>
      <c r="D118" s="29" t="s">
        <v>498</v>
      </c>
      <c r="E118" s="30">
        <v>2000000</v>
      </c>
      <c r="F118" s="31">
        <v>1999.6780000000001</v>
      </c>
      <c r="G118" s="32">
        <v>6.5384600000000003E-3</v>
      </c>
      <c r="H118" s="27">
        <v>5.8650000000000002</v>
      </c>
    </row>
    <row r="119" spans="1:8" x14ac:dyDescent="0.2">
      <c r="A119" s="25"/>
      <c r="B119" s="25"/>
      <c r="C119" s="26" t="s">
        <v>143</v>
      </c>
      <c r="D119" s="25"/>
      <c r="E119" s="25" t="s">
        <v>144</v>
      </c>
      <c r="F119" s="33">
        <v>1999.6780000000001</v>
      </c>
      <c r="G119" s="34">
        <v>6.5384600000000003E-3</v>
      </c>
      <c r="H119" s="27" t="s">
        <v>144</v>
      </c>
    </row>
    <row r="120" spans="1:8" x14ac:dyDescent="0.2">
      <c r="A120" s="25"/>
      <c r="B120" s="25"/>
      <c r="C120" s="35"/>
      <c r="D120" s="25"/>
      <c r="E120" s="25"/>
      <c r="F120" s="36"/>
      <c r="G120" s="36"/>
      <c r="H120" s="27" t="s">
        <v>144</v>
      </c>
    </row>
    <row r="121" spans="1:8" x14ac:dyDescent="0.2">
      <c r="A121" s="25"/>
      <c r="B121" s="25"/>
      <c r="C121" s="26" t="s">
        <v>161</v>
      </c>
      <c r="D121" s="25"/>
      <c r="E121" s="25"/>
      <c r="F121" s="36"/>
      <c r="G121" s="36"/>
      <c r="H121" s="27" t="s">
        <v>144</v>
      </c>
    </row>
    <row r="122" spans="1:8" x14ac:dyDescent="0.2">
      <c r="A122" s="28">
        <v>1</v>
      </c>
      <c r="B122" s="29"/>
      <c r="C122" s="29" t="s">
        <v>162</v>
      </c>
      <c r="D122" s="29"/>
      <c r="E122" s="39"/>
      <c r="F122" s="31">
        <v>23513.088249987999</v>
      </c>
      <c r="G122" s="32">
        <v>7.6882119999999998E-2</v>
      </c>
      <c r="H122" s="27">
        <v>5.95</v>
      </c>
    </row>
    <row r="123" spans="1:8" x14ac:dyDescent="0.2">
      <c r="A123" s="25"/>
      <c r="B123" s="25"/>
      <c r="C123" s="26" t="s">
        <v>143</v>
      </c>
      <c r="D123" s="25"/>
      <c r="E123" s="25" t="s">
        <v>144</v>
      </c>
      <c r="F123" s="33">
        <v>23513.088249987999</v>
      </c>
      <c r="G123" s="34">
        <v>7.6882119999999998E-2</v>
      </c>
      <c r="H123" s="27" t="s">
        <v>144</v>
      </c>
    </row>
    <row r="124" spans="1:8" x14ac:dyDescent="0.2">
      <c r="A124" s="25"/>
      <c r="B124" s="25"/>
      <c r="C124" s="35"/>
      <c r="D124" s="25"/>
      <c r="E124" s="25"/>
      <c r="F124" s="36"/>
      <c r="G124" s="36"/>
      <c r="H124" s="27" t="s">
        <v>144</v>
      </c>
    </row>
    <row r="125" spans="1:8" x14ac:dyDescent="0.2">
      <c r="A125" s="25"/>
      <c r="B125" s="25"/>
      <c r="C125" s="26" t="s">
        <v>163</v>
      </c>
      <c r="D125" s="25"/>
      <c r="E125" s="25"/>
      <c r="F125" s="33">
        <v>25512.766249987999</v>
      </c>
      <c r="G125" s="34">
        <v>8.3420579999999994E-2</v>
      </c>
      <c r="H125" s="27" t="s">
        <v>144</v>
      </c>
    </row>
    <row r="126" spans="1:8" x14ac:dyDescent="0.2">
      <c r="A126" s="25"/>
      <c r="B126" s="25"/>
      <c r="C126" s="36"/>
      <c r="D126" s="25"/>
      <c r="E126" s="25"/>
      <c r="F126" s="25"/>
      <c r="G126" s="25"/>
      <c r="H126" s="27" t="s">
        <v>144</v>
      </c>
    </row>
    <row r="127" spans="1:8" x14ac:dyDescent="0.2">
      <c r="A127" s="25"/>
      <c r="B127" s="25"/>
      <c r="C127" s="26" t="s">
        <v>164</v>
      </c>
      <c r="D127" s="25"/>
      <c r="E127" s="25"/>
      <c r="F127" s="25"/>
      <c r="G127" s="25"/>
      <c r="H127" s="27" t="s">
        <v>144</v>
      </c>
    </row>
    <row r="128" spans="1:8" x14ac:dyDescent="0.2">
      <c r="A128" s="25"/>
      <c r="B128" s="25"/>
      <c r="C128" s="26" t="s">
        <v>165</v>
      </c>
      <c r="D128" s="25"/>
      <c r="E128" s="25"/>
      <c r="F128" s="25"/>
      <c r="G128" s="25"/>
      <c r="H128" s="27" t="s">
        <v>144</v>
      </c>
    </row>
    <row r="129" spans="1:10" ht="25.5" x14ac:dyDescent="0.2">
      <c r="A129" s="28">
        <v>1</v>
      </c>
      <c r="B129" s="29" t="s">
        <v>499</v>
      </c>
      <c r="C129" s="29" t="s">
        <v>500</v>
      </c>
      <c r="D129" s="29"/>
      <c r="E129" s="96">
        <v>13395446.6942</v>
      </c>
      <c r="F129" s="31">
        <v>2000.033959571</v>
      </c>
      <c r="G129" s="32">
        <v>6.5396300000000003E-3</v>
      </c>
      <c r="H129" s="27" t="s">
        <v>144</v>
      </c>
    </row>
    <row r="130" spans="1:10" x14ac:dyDescent="0.2">
      <c r="A130" s="25"/>
      <c r="B130" s="25"/>
      <c r="C130" s="26" t="s">
        <v>143</v>
      </c>
      <c r="D130" s="25"/>
      <c r="E130" s="25" t="s">
        <v>144</v>
      </c>
      <c r="F130" s="33">
        <v>2000.033959571</v>
      </c>
      <c r="G130" s="34">
        <v>6.5396300000000003E-3</v>
      </c>
      <c r="H130" s="27" t="s">
        <v>144</v>
      </c>
    </row>
    <row r="131" spans="1:10" x14ac:dyDescent="0.2">
      <c r="A131" s="25"/>
      <c r="B131" s="25"/>
      <c r="C131" s="35"/>
      <c r="D131" s="25"/>
      <c r="E131" s="25"/>
      <c r="F131" s="36"/>
      <c r="G131" s="36"/>
      <c r="H131" s="27" t="s">
        <v>144</v>
      </c>
    </row>
    <row r="132" spans="1:10" x14ac:dyDescent="0.2">
      <c r="A132" s="25"/>
      <c r="B132" s="25"/>
      <c r="C132" s="26" t="s">
        <v>166</v>
      </c>
      <c r="D132" s="25"/>
      <c r="E132" s="25"/>
      <c r="F132" s="25"/>
      <c r="G132" s="25"/>
      <c r="H132" s="27" t="s">
        <v>144</v>
      </c>
    </row>
    <row r="133" spans="1:10" x14ac:dyDescent="0.2">
      <c r="A133" s="25"/>
      <c r="B133" s="25"/>
      <c r="C133" s="26" t="s">
        <v>167</v>
      </c>
      <c r="D133" s="25"/>
      <c r="E133" s="25"/>
      <c r="F133" s="25"/>
      <c r="G133" s="25"/>
      <c r="H133" s="27" t="s">
        <v>144</v>
      </c>
    </row>
    <row r="134" spans="1:10" x14ac:dyDescent="0.2">
      <c r="A134" s="25"/>
      <c r="B134" s="25"/>
      <c r="C134" s="26" t="s">
        <v>143</v>
      </c>
      <c r="D134" s="25"/>
      <c r="E134" s="25" t="s">
        <v>144</v>
      </c>
      <c r="F134" s="37" t="s">
        <v>146</v>
      </c>
      <c r="G134" s="34">
        <v>0</v>
      </c>
      <c r="H134" s="27" t="s">
        <v>144</v>
      </c>
    </row>
    <row r="135" spans="1:10" x14ac:dyDescent="0.2">
      <c r="A135" s="25"/>
      <c r="B135" s="25"/>
      <c r="C135" s="35"/>
      <c r="D135" s="25"/>
      <c r="E135" s="25"/>
      <c r="F135" s="36"/>
      <c r="G135" s="36"/>
      <c r="H135" s="27" t="s">
        <v>144</v>
      </c>
    </row>
    <row r="136" spans="1:10" ht="25.5" x14ac:dyDescent="0.2">
      <c r="A136" s="25"/>
      <c r="B136" s="25"/>
      <c r="C136" s="26" t="s">
        <v>168</v>
      </c>
      <c r="D136" s="25"/>
      <c r="E136" s="25"/>
      <c r="F136" s="36"/>
      <c r="G136" s="36"/>
      <c r="H136" s="27" t="s">
        <v>144</v>
      </c>
    </row>
    <row r="137" spans="1:10" x14ac:dyDescent="0.2">
      <c r="A137" s="25"/>
      <c r="B137" s="25"/>
      <c r="C137" s="26" t="s">
        <v>143</v>
      </c>
      <c r="D137" s="25"/>
      <c r="E137" s="25" t="s">
        <v>144</v>
      </c>
      <c r="F137" s="37" t="s">
        <v>146</v>
      </c>
      <c r="G137" s="34">
        <v>0</v>
      </c>
      <c r="H137" s="27" t="s">
        <v>144</v>
      </c>
    </row>
    <row r="138" spans="1:10" x14ac:dyDescent="0.2">
      <c r="A138" s="25"/>
      <c r="B138" s="25"/>
      <c r="C138" s="35"/>
      <c r="D138" s="25"/>
      <c r="E138" s="25"/>
      <c r="F138" s="36"/>
      <c r="G138" s="36"/>
      <c r="H138" s="27" t="s">
        <v>144</v>
      </c>
    </row>
    <row r="139" spans="1:10" x14ac:dyDescent="0.2">
      <c r="A139" s="39"/>
      <c r="B139" s="29"/>
      <c r="C139" s="29" t="s">
        <v>501</v>
      </c>
      <c r="D139" s="29"/>
      <c r="E139" s="39"/>
      <c r="F139" s="31">
        <v>3485.0211481000001</v>
      </c>
      <c r="G139" s="32">
        <v>1.139518E-2</v>
      </c>
      <c r="H139" s="27" t="s">
        <v>144</v>
      </c>
    </row>
    <row r="140" spans="1:10" x14ac:dyDescent="0.2">
      <c r="A140" s="39"/>
      <c r="B140" s="29"/>
      <c r="C140" s="38" t="s">
        <v>898</v>
      </c>
      <c r="D140" s="29"/>
      <c r="E140" s="39"/>
      <c r="F140" s="31">
        <f>-5787.89572433+0.00239636199951172</f>
        <v>-5787.8933279680004</v>
      </c>
      <c r="G140" s="32">
        <v>-1.8925020000000001E-2</v>
      </c>
      <c r="H140" s="27" t="s">
        <v>144</v>
      </c>
    </row>
    <row r="141" spans="1:10" x14ac:dyDescent="0.2">
      <c r="A141" s="35"/>
      <c r="B141" s="35"/>
      <c r="C141" s="26" t="s">
        <v>170</v>
      </c>
      <c r="D141" s="36"/>
      <c r="E141" s="36"/>
      <c r="F141" s="33">
        <f>305832.995408148+0.00239636199951172</f>
        <v>305832.99780451</v>
      </c>
      <c r="G141" s="40">
        <v>1.0000000200000001</v>
      </c>
      <c r="H141" s="27" t="s">
        <v>144</v>
      </c>
    </row>
    <row r="142" spans="1:10" x14ac:dyDescent="0.2">
      <c r="A142" s="41"/>
      <c r="B142" s="41"/>
      <c r="C142" s="41"/>
      <c r="D142" s="42"/>
      <c r="E142" s="42"/>
      <c r="F142" s="42"/>
      <c r="G142" s="42"/>
    </row>
    <row r="143" spans="1:10" x14ac:dyDescent="0.2">
      <c r="A143" s="43"/>
      <c r="B143" s="242" t="s">
        <v>873</v>
      </c>
      <c r="C143" s="242"/>
      <c r="D143" s="242"/>
      <c r="E143" s="242"/>
      <c r="F143" s="242"/>
      <c r="G143" s="242"/>
      <c r="H143" s="242"/>
      <c r="J143" s="45"/>
    </row>
    <row r="144" spans="1:10" x14ac:dyDescent="0.2">
      <c r="A144" s="43"/>
      <c r="B144" s="242" t="s">
        <v>874</v>
      </c>
      <c r="C144" s="242"/>
      <c r="D144" s="242"/>
      <c r="E144" s="242"/>
      <c r="F144" s="242"/>
      <c r="G144" s="242"/>
      <c r="H144" s="242"/>
      <c r="J144" s="45"/>
    </row>
    <row r="145" spans="1:17" x14ac:dyDescent="0.2">
      <c r="A145" s="43"/>
      <c r="B145" s="242" t="s">
        <v>875</v>
      </c>
      <c r="C145" s="242"/>
      <c r="D145" s="242"/>
      <c r="E145" s="242"/>
      <c r="F145" s="242"/>
      <c r="G145" s="242"/>
      <c r="H145" s="242"/>
      <c r="J145" s="45"/>
    </row>
    <row r="146" spans="1:17" s="47" customFormat="1" ht="66.75" customHeight="1" x14ac:dyDescent="0.25">
      <c r="A146" s="46"/>
      <c r="B146" s="243" t="s">
        <v>876</v>
      </c>
      <c r="C146" s="243"/>
      <c r="D146" s="243"/>
      <c r="E146" s="243"/>
      <c r="F146" s="243"/>
      <c r="G146" s="243"/>
      <c r="H146" s="243"/>
      <c r="I146"/>
      <c r="J146" s="45"/>
      <c r="K146"/>
      <c r="L146"/>
      <c r="M146"/>
      <c r="N146"/>
      <c r="O146"/>
      <c r="P146"/>
      <c r="Q146"/>
    </row>
    <row r="147" spans="1:17" x14ac:dyDescent="0.2">
      <c r="A147" s="43"/>
      <c r="B147" s="242" t="s">
        <v>877</v>
      </c>
      <c r="C147" s="242"/>
      <c r="D147" s="242"/>
      <c r="E147" s="242"/>
      <c r="F147" s="242"/>
      <c r="G147" s="242"/>
      <c r="H147" s="242"/>
      <c r="J147" s="45"/>
    </row>
    <row r="148" spans="1:17" x14ac:dyDescent="0.2">
      <c r="A148" s="48"/>
      <c r="B148" s="48"/>
      <c r="C148" s="48"/>
      <c r="D148" s="49"/>
      <c r="E148" s="49"/>
      <c r="F148" s="49"/>
      <c r="G148" s="49"/>
    </row>
    <row r="149" spans="1:17" x14ac:dyDescent="0.2">
      <c r="A149" s="48"/>
      <c r="B149" s="244" t="s">
        <v>171</v>
      </c>
      <c r="C149" s="245"/>
      <c r="D149" s="246"/>
      <c r="E149" s="50"/>
      <c r="F149" s="49"/>
      <c r="G149" s="49"/>
    </row>
    <row r="150" spans="1:17" ht="27.75" customHeight="1" x14ac:dyDescent="0.2">
      <c r="A150" s="48"/>
      <c r="B150" s="239" t="s">
        <v>172</v>
      </c>
      <c r="C150" s="240"/>
      <c r="D150" s="26" t="s">
        <v>173</v>
      </c>
      <c r="E150" s="50"/>
      <c r="F150" s="49"/>
      <c r="G150" s="49"/>
    </row>
    <row r="151" spans="1:17" ht="12.75" customHeight="1" x14ac:dyDescent="0.2">
      <c r="A151" s="43"/>
      <c r="B151" s="237" t="s">
        <v>879</v>
      </c>
      <c r="C151" s="238"/>
      <c r="D151" s="51" t="str">
        <f>"Rs. "&amp;TEXT(F81,"0.00")&amp;" lacs/ #"</f>
        <v>Rs. 0.00 lacs/ #</v>
      </c>
      <c r="E151" s="52"/>
      <c r="F151" s="53"/>
      <c r="G151" s="53"/>
    </row>
    <row r="152" spans="1:17" x14ac:dyDescent="0.2">
      <c r="A152" s="48"/>
      <c r="B152" s="239" t="s">
        <v>174</v>
      </c>
      <c r="C152" s="240"/>
      <c r="D152" s="36" t="s">
        <v>144</v>
      </c>
      <c r="E152" s="50"/>
      <c r="F152" s="49"/>
      <c r="G152" s="49"/>
    </row>
    <row r="153" spans="1:17" x14ac:dyDescent="0.2">
      <c r="A153" s="54"/>
      <c r="B153" s="55" t="s">
        <v>144</v>
      </c>
      <c r="C153" s="55" t="s">
        <v>878</v>
      </c>
      <c r="D153" s="55" t="s">
        <v>175</v>
      </c>
      <c r="E153" s="54"/>
      <c r="F153" s="54"/>
      <c r="G153" s="54"/>
      <c r="H153" s="54"/>
      <c r="J153" s="45"/>
    </row>
    <row r="154" spans="1:17" x14ac:dyDescent="0.2">
      <c r="A154" s="54"/>
      <c r="B154" s="56" t="s">
        <v>176</v>
      </c>
      <c r="C154" s="57">
        <v>45747</v>
      </c>
      <c r="D154" s="57">
        <v>45777</v>
      </c>
      <c r="E154" s="54"/>
      <c r="F154" s="54"/>
      <c r="G154" s="54"/>
      <c r="J154" s="45"/>
    </row>
    <row r="155" spans="1:17" x14ac:dyDescent="0.2">
      <c r="A155" s="58"/>
      <c r="B155" s="29" t="s">
        <v>177</v>
      </c>
      <c r="C155" s="59">
        <v>247.4761</v>
      </c>
      <c r="D155" s="59">
        <v>256.29390000000001</v>
      </c>
      <c r="E155" s="58"/>
      <c r="F155" s="60"/>
      <c r="G155" s="61"/>
    </row>
    <row r="156" spans="1:17" x14ac:dyDescent="0.2">
      <c r="A156" s="58"/>
      <c r="B156" s="29" t="s">
        <v>909</v>
      </c>
      <c r="C156" s="59">
        <v>34.798099999999998</v>
      </c>
      <c r="D156" s="59">
        <v>36.037799999999997</v>
      </c>
      <c r="E156" s="58"/>
      <c r="F156" s="60"/>
      <c r="G156" s="61"/>
    </row>
    <row r="157" spans="1:17" x14ac:dyDescent="0.2">
      <c r="A157" s="58"/>
      <c r="B157" s="29" t="s">
        <v>178</v>
      </c>
      <c r="C157" s="59">
        <v>224.268</v>
      </c>
      <c r="D157" s="59">
        <v>232.06120000000001</v>
      </c>
      <c r="E157" s="58"/>
      <c r="F157" s="60"/>
      <c r="G157" s="61"/>
    </row>
    <row r="158" spans="1:17" x14ac:dyDescent="0.2">
      <c r="A158" s="58"/>
      <c r="B158" s="29" t="s">
        <v>910</v>
      </c>
      <c r="C158" s="59">
        <v>30.6875</v>
      </c>
      <c r="D158" s="59">
        <v>31.753799999999998</v>
      </c>
      <c r="E158" s="58"/>
      <c r="F158" s="60"/>
      <c r="G158" s="61"/>
    </row>
    <row r="159" spans="1:17" x14ac:dyDescent="0.2">
      <c r="A159" s="58"/>
      <c r="B159" s="58"/>
      <c r="C159" s="58"/>
      <c r="D159" s="58"/>
      <c r="E159" s="58"/>
      <c r="F159" s="58"/>
      <c r="G159" s="58"/>
    </row>
    <row r="160" spans="1:17" x14ac:dyDescent="0.2">
      <c r="A160" s="54"/>
      <c r="B160" s="237" t="s">
        <v>880</v>
      </c>
      <c r="C160" s="238"/>
      <c r="D160" s="51" t="s">
        <v>173</v>
      </c>
      <c r="E160" s="54"/>
      <c r="F160" s="54"/>
      <c r="G160" s="54"/>
    </row>
    <row r="161" spans="1:10" x14ac:dyDescent="0.2">
      <c r="A161" s="54"/>
      <c r="B161" s="93"/>
      <c r="C161" s="93"/>
      <c r="D161" s="93"/>
      <c r="E161" s="54"/>
      <c r="F161" s="54"/>
      <c r="G161" s="54"/>
    </row>
    <row r="162" spans="1:10" ht="25.5" customHeight="1" x14ac:dyDescent="0.2">
      <c r="A162" s="54"/>
      <c r="B162" s="237" t="s">
        <v>179</v>
      </c>
      <c r="C162" s="238"/>
      <c r="D162" s="51" t="s">
        <v>899</v>
      </c>
      <c r="E162" s="65"/>
      <c r="F162" s="54"/>
      <c r="G162" s="54"/>
    </row>
    <row r="163" spans="1:10" ht="24.75" customHeight="1" x14ac:dyDescent="0.2">
      <c r="A163" s="54"/>
      <c r="B163" s="237" t="s">
        <v>180</v>
      </c>
      <c r="C163" s="238"/>
      <c r="D163" s="51" t="s">
        <v>173</v>
      </c>
      <c r="E163" s="65"/>
      <c r="F163" s="54"/>
      <c r="G163" s="54"/>
    </row>
    <row r="164" spans="1:10" x14ac:dyDescent="0.2">
      <c r="A164" s="54"/>
      <c r="B164" s="237" t="s">
        <v>181</v>
      </c>
      <c r="C164" s="238"/>
      <c r="D164" s="51" t="s">
        <v>173</v>
      </c>
      <c r="E164" s="65"/>
      <c r="F164" s="54"/>
      <c r="G164" s="54"/>
    </row>
    <row r="165" spans="1:10" x14ac:dyDescent="0.2">
      <c r="A165" s="54"/>
      <c r="B165" s="237" t="s">
        <v>182</v>
      </c>
      <c r="C165" s="238"/>
      <c r="D165" s="66">
        <v>0.81458146121987751</v>
      </c>
      <c r="E165" s="54"/>
      <c r="F165" s="44"/>
      <c r="G165" s="64"/>
    </row>
    <row r="167" spans="1:10" x14ac:dyDescent="0.2">
      <c r="B167" s="236" t="s">
        <v>881</v>
      </c>
      <c r="C167" s="236"/>
    </row>
    <row r="169" spans="1:10" ht="153.75" customHeight="1" x14ac:dyDescent="0.2"/>
    <row r="172" spans="1:10" x14ac:dyDescent="0.2">
      <c r="B172" s="67" t="s">
        <v>882</v>
      </c>
      <c r="C172" s="68"/>
      <c r="D172" s="67" t="s">
        <v>885</v>
      </c>
    </row>
    <row r="173" spans="1:10" x14ac:dyDescent="0.2">
      <c r="B173" s="67" t="s">
        <v>900</v>
      </c>
      <c r="D173" s="67" t="s">
        <v>901</v>
      </c>
    </row>
    <row r="174" spans="1:10" ht="165" customHeight="1" x14ac:dyDescent="0.2"/>
    <row r="176" spans="1:10" x14ac:dyDescent="0.2">
      <c r="J176" s="24"/>
    </row>
  </sheetData>
  <mergeCells count="18">
    <mergeCell ref="B151:C151"/>
    <mergeCell ref="A1:H1"/>
    <mergeCell ref="A2:H2"/>
    <mergeCell ref="A3:H3"/>
    <mergeCell ref="B143:H143"/>
    <mergeCell ref="B144:H144"/>
    <mergeCell ref="B145:H145"/>
    <mergeCell ref="B146:H146"/>
    <mergeCell ref="B147:H147"/>
    <mergeCell ref="B149:D149"/>
    <mergeCell ref="B150:C150"/>
    <mergeCell ref="B167:C167"/>
    <mergeCell ref="B152:C152"/>
    <mergeCell ref="B160:C160"/>
    <mergeCell ref="B164:C164"/>
    <mergeCell ref="B165:C165"/>
    <mergeCell ref="B162:C162"/>
    <mergeCell ref="B163:C163"/>
  </mergeCells>
  <hyperlinks>
    <hyperlink ref="I1" location="Index!B2" display="Index" xr:uid="{8D0FD425-2452-4B30-A537-DE1D163EE7C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5857-719C-45A4-B9C5-E2EF6317B0D4}">
  <sheetPr>
    <outlinePr summaryBelow="0" summaryRight="0"/>
  </sheetPr>
  <dimension ref="A1:Q247"/>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7.140625" bestFit="1" customWidth="1"/>
    <col min="4" max="4" width="17.7109375" bestFit="1" customWidth="1"/>
    <col min="5" max="5" width="13.5703125" bestFit="1" customWidth="1"/>
    <col min="6" max="6" width="10.140625" bestFit="1" customWidth="1"/>
    <col min="7" max="7" width="14" bestFit="1" customWidth="1"/>
    <col min="8" max="8" width="9.42578125" customWidth="1"/>
    <col min="9" max="9" width="8.85546875" customWidth="1"/>
  </cols>
  <sheetData>
    <row r="1" spans="1:9" ht="15" x14ac:dyDescent="0.2">
      <c r="A1" s="241" t="s">
        <v>0</v>
      </c>
      <c r="B1" s="241"/>
      <c r="C1" s="241"/>
      <c r="D1" s="241"/>
      <c r="E1" s="241"/>
      <c r="F1" s="241"/>
      <c r="G1" s="241"/>
      <c r="H1" s="241"/>
      <c r="I1" s="20" t="s">
        <v>831</v>
      </c>
    </row>
    <row r="2" spans="1:9" ht="15" x14ac:dyDescent="0.2">
      <c r="A2" s="241" t="s">
        <v>502</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1059</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1732223</v>
      </c>
      <c r="F7" s="31">
        <v>33345.292750000001</v>
      </c>
      <c r="G7" s="32">
        <v>5.6285109999999999E-2</v>
      </c>
      <c r="H7" s="27" t="s">
        <v>144</v>
      </c>
    </row>
    <row r="8" spans="1:9" x14ac:dyDescent="0.2">
      <c r="A8" s="28">
        <v>2</v>
      </c>
      <c r="B8" s="29" t="s">
        <v>26</v>
      </c>
      <c r="C8" s="29" t="s">
        <v>27</v>
      </c>
      <c r="D8" s="29" t="s">
        <v>28</v>
      </c>
      <c r="E8" s="30">
        <v>2334966</v>
      </c>
      <c r="F8" s="31">
        <v>33319.964820000001</v>
      </c>
      <c r="G8" s="32">
        <v>5.6242359999999998E-2</v>
      </c>
      <c r="H8" s="27" t="s">
        <v>144</v>
      </c>
    </row>
    <row r="9" spans="1:9" x14ac:dyDescent="0.2">
      <c r="A9" s="28">
        <v>3</v>
      </c>
      <c r="B9" s="29" t="s">
        <v>11</v>
      </c>
      <c r="C9" s="29" t="s">
        <v>12</v>
      </c>
      <c r="D9" s="29" t="s">
        <v>13</v>
      </c>
      <c r="E9" s="30">
        <v>2300802</v>
      </c>
      <c r="F9" s="31">
        <v>32326.268100000001</v>
      </c>
      <c r="G9" s="32">
        <v>5.4565049999999997E-2</v>
      </c>
      <c r="H9" s="27" t="s">
        <v>144</v>
      </c>
    </row>
    <row r="10" spans="1:9" x14ac:dyDescent="0.2">
      <c r="A10" s="28">
        <v>4</v>
      </c>
      <c r="B10" s="29" t="s">
        <v>14</v>
      </c>
      <c r="C10" s="29" t="s">
        <v>15</v>
      </c>
      <c r="D10" s="29" t="s">
        <v>16</v>
      </c>
      <c r="E10" s="30">
        <v>1046000</v>
      </c>
      <c r="F10" s="31">
        <v>19502.669999999998</v>
      </c>
      <c r="G10" s="32">
        <v>3.2919490000000003E-2</v>
      </c>
      <c r="H10" s="27" t="s">
        <v>144</v>
      </c>
    </row>
    <row r="11" spans="1:9" x14ac:dyDescent="0.2">
      <c r="A11" s="28">
        <v>5</v>
      </c>
      <c r="B11" s="29" t="s">
        <v>38</v>
      </c>
      <c r="C11" s="29" t="s">
        <v>39</v>
      </c>
      <c r="D11" s="29" t="s">
        <v>28</v>
      </c>
      <c r="E11" s="30">
        <v>2114920</v>
      </c>
      <c r="F11" s="31">
        <v>16679.316579999999</v>
      </c>
      <c r="G11" s="32">
        <v>2.8153810000000001E-2</v>
      </c>
      <c r="H11" s="27" t="s">
        <v>144</v>
      </c>
    </row>
    <row r="12" spans="1:9" x14ac:dyDescent="0.2">
      <c r="A12" s="28">
        <v>6</v>
      </c>
      <c r="B12" s="29" t="s">
        <v>322</v>
      </c>
      <c r="C12" s="29" t="s">
        <v>323</v>
      </c>
      <c r="D12" s="29" t="s">
        <v>28</v>
      </c>
      <c r="E12" s="30">
        <v>1173644</v>
      </c>
      <c r="F12" s="31">
        <v>13907.681399999999</v>
      </c>
      <c r="G12" s="32">
        <v>2.347544E-2</v>
      </c>
      <c r="H12" s="27" t="s">
        <v>144</v>
      </c>
    </row>
    <row r="13" spans="1:9" x14ac:dyDescent="0.2">
      <c r="A13" s="28">
        <v>7</v>
      </c>
      <c r="B13" s="29" t="s">
        <v>112</v>
      </c>
      <c r="C13" s="29" t="s">
        <v>113</v>
      </c>
      <c r="D13" s="29" t="s">
        <v>28</v>
      </c>
      <c r="E13" s="30">
        <v>596117</v>
      </c>
      <c r="F13" s="31">
        <v>13162.859477</v>
      </c>
      <c r="G13" s="32">
        <v>2.221822E-2</v>
      </c>
      <c r="H13" s="27" t="s">
        <v>144</v>
      </c>
    </row>
    <row r="14" spans="1:9" x14ac:dyDescent="0.2">
      <c r="A14" s="28">
        <v>8</v>
      </c>
      <c r="B14" s="29" t="s">
        <v>320</v>
      </c>
      <c r="C14" s="29" t="s">
        <v>321</v>
      </c>
      <c r="D14" s="29" t="s">
        <v>199</v>
      </c>
      <c r="E14" s="30">
        <v>858575</v>
      </c>
      <c r="F14" s="31">
        <v>12879.483575</v>
      </c>
      <c r="G14" s="32">
        <v>2.1739890000000001E-2</v>
      </c>
      <c r="H14" s="27" t="s">
        <v>144</v>
      </c>
    </row>
    <row r="15" spans="1:9" x14ac:dyDescent="0.2">
      <c r="A15" s="28">
        <v>9</v>
      </c>
      <c r="B15" s="29" t="s">
        <v>503</v>
      </c>
      <c r="C15" s="29" t="s">
        <v>504</v>
      </c>
      <c r="D15" s="29" t="s">
        <v>251</v>
      </c>
      <c r="E15" s="30">
        <v>382600</v>
      </c>
      <c r="F15" s="31">
        <v>11205.5888</v>
      </c>
      <c r="G15" s="32">
        <v>1.8914449999999999E-2</v>
      </c>
      <c r="H15" s="27" t="s">
        <v>144</v>
      </c>
    </row>
    <row r="16" spans="1:9" x14ac:dyDescent="0.2">
      <c r="A16" s="28">
        <v>10</v>
      </c>
      <c r="B16" s="29" t="s">
        <v>17</v>
      </c>
      <c r="C16" s="29" t="s">
        <v>18</v>
      </c>
      <c r="D16" s="29" t="s">
        <v>19</v>
      </c>
      <c r="E16" s="30">
        <v>316621</v>
      </c>
      <c r="F16" s="31">
        <v>10578.30761</v>
      </c>
      <c r="G16" s="32">
        <v>1.7855630000000001E-2</v>
      </c>
      <c r="H16" s="27" t="s">
        <v>144</v>
      </c>
    </row>
    <row r="17" spans="1:8" x14ac:dyDescent="0.2">
      <c r="A17" s="28">
        <v>11</v>
      </c>
      <c r="B17" s="29" t="s">
        <v>189</v>
      </c>
      <c r="C17" s="29" t="s">
        <v>190</v>
      </c>
      <c r="D17" s="29" t="s">
        <v>55</v>
      </c>
      <c r="E17" s="30">
        <v>1850000</v>
      </c>
      <c r="F17" s="31">
        <v>9556.1749999999993</v>
      </c>
      <c r="G17" s="32">
        <v>1.613032E-2</v>
      </c>
      <c r="H17" s="27" t="s">
        <v>144</v>
      </c>
    </row>
    <row r="18" spans="1:8" x14ac:dyDescent="0.2">
      <c r="A18" s="28">
        <v>12</v>
      </c>
      <c r="B18" s="29" t="s">
        <v>330</v>
      </c>
      <c r="C18" s="29" t="s">
        <v>331</v>
      </c>
      <c r="D18" s="29" t="s">
        <v>199</v>
      </c>
      <c r="E18" s="30">
        <v>246252</v>
      </c>
      <c r="F18" s="31">
        <v>8504.8053240000008</v>
      </c>
      <c r="G18" s="32">
        <v>1.4355669999999999E-2</v>
      </c>
      <c r="H18" s="27" t="s">
        <v>144</v>
      </c>
    </row>
    <row r="19" spans="1:8" x14ac:dyDescent="0.2">
      <c r="A19" s="28">
        <v>13</v>
      </c>
      <c r="B19" s="29" t="s">
        <v>277</v>
      </c>
      <c r="C19" s="29" t="s">
        <v>278</v>
      </c>
      <c r="D19" s="29" t="s">
        <v>95</v>
      </c>
      <c r="E19" s="30">
        <v>1372500</v>
      </c>
      <c r="F19" s="31">
        <v>8395.5825000000004</v>
      </c>
      <c r="G19" s="32">
        <v>1.41713E-2</v>
      </c>
      <c r="H19" s="27" t="s">
        <v>144</v>
      </c>
    </row>
    <row r="20" spans="1:8" x14ac:dyDescent="0.2">
      <c r="A20" s="28">
        <v>14</v>
      </c>
      <c r="B20" s="29" t="s">
        <v>505</v>
      </c>
      <c r="C20" s="29" t="s">
        <v>506</v>
      </c>
      <c r="D20" s="29" t="s">
        <v>211</v>
      </c>
      <c r="E20" s="30">
        <v>500000</v>
      </c>
      <c r="F20" s="31">
        <v>7819.5</v>
      </c>
      <c r="G20" s="32">
        <v>1.3198909999999999E-2</v>
      </c>
      <c r="H20" s="27" t="s">
        <v>144</v>
      </c>
    </row>
    <row r="21" spans="1:8" ht="25.5" x14ac:dyDescent="0.2">
      <c r="A21" s="28">
        <v>15</v>
      </c>
      <c r="B21" s="29" t="s">
        <v>184</v>
      </c>
      <c r="C21" s="29" t="s">
        <v>185</v>
      </c>
      <c r="D21" s="29" t="s">
        <v>186</v>
      </c>
      <c r="E21" s="30">
        <v>350000</v>
      </c>
      <c r="F21" s="31">
        <v>7749.7</v>
      </c>
      <c r="G21" s="32">
        <v>1.308109E-2</v>
      </c>
      <c r="H21" s="27" t="s">
        <v>144</v>
      </c>
    </row>
    <row r="22" spans="1:8" ht="25.5" x14ac:dyDescent="0.2">
      <c r="A22" s="28">
        <v>16</v>
      </c>
      <c r="B22" s="29" t="s">
        <v>324</v>
      </c>
      <c r="C22" s="29" t="s">
        <v>325</v>
      </c>
      <c r="D22" s="29" t="s">
        <v>193</v>
      </c>
      <c r="E22" s="30">
        <v>420000</v>
      </c>
      <c r="F22" s="31">
        <v>7695.66</v>
      </c>
      <c r="G22" s="32">
        <v>1.2989870000000001E-2</v>
      </c>
      <c r="H22" s="27" t="s">
        <v>144</v>
      </c>
    </row>
    <row r="23" spans="1:8" x14ac:dyDescent="0.2">
      <c r="A23" s="28">
        <v>17</v>
      </c>
      <c r="B23" s="29" t="s">
        <v>420</v>
      </c>
      <c r="C23" s="29" t="s">
        <v>421</v>
      </c>
      <c r="D23" s="29" t="s">
        <v>199</v>
      </c>
      <c r="E23" s="30">
        <v>486000</v>
      </c>
      <c r="F23" s="31">
        <v>7618.05</v>
      </c>
      <c r="G23" s="32">
        <v>1.285887E-2</v>
      </c>
      <c r="H23" s="27" t="s">
        <v>144</v>
      </c>
    </row>
    <row r="24" spans="1:8" x14ac:dyDescent="0.2">
      <c r="A24" s="28">
        <v>18</v>
      </c>
      <c r="B24" s="29" t="s">
        <v>53</v>
      </c>
      <c r="C24" s="29" t="s">
        <v>54</v>
      </c>
      <c r="D24" s="29" t="s">
        <v>55</v>
      </c>
      <c r="E24" s="30">
        <v>123705</v>
      </c>
      <c r="F24" s="31">
        <v>7614.6612750000004</v>
      </c>
      <c r="G24" s="32">
        <v>1.2853150000000001E-2</v>
      </c>
      <c r="H24" s="27" t="s">
        <v>144</v>
      </c>
    </row>
    <row r="25" spans="1:8" x14ac:dyDescent="0.2">
      <c r="A25" s="28">
        <v>19</v>
      </c>
      <c r="B25" s="29" t="s">
        <v>34</v>
      </c>
      <c r="C25" s="29" t="s">
        <v>35</v>
      </c>
      <c r="D25" s="29" t="s">
        <v>13</v>
      </c>
      <c r="E25" s="30">
        <v>2400000</v>
      </c>
      <c r="F25" s="31">
        <v>7441.2</v>
      </c>
      <c r="G25" s="32">
        <v>1.256036E-2</v>
      </c>
      <c r="H25" s="27" t="s">
        <v>144</v>
      </c>
    </row>
    <row r="26" spans="1:8" x14ac:dyDescent="0.2">
      <c r="A26" s="28">
        <v>20</v>
      </c>
      <c r="B26" s="29" t="s">
        <v>342</v>
      </c>
      <c r="C26" s="29" t="s">
        <v>343</v>
      </c>
      <c r="D26" s="29" t="s">
        <v>344</v>
      </c>
      <c r="E26" s="30">
        <v>1669771</v>
      </c>
      <c r="F26" s="31">
        <v>7109.8849179999997</v>
      </c>
      <c r="G26" s="32">
        <v>1.2001110000000001E-2</v>
      </c>
      <c r="H26" s="27" t="s">
        <v>144</v>
      </c>
    </row>
    <row r="27" spans="1:8" x14ac:dyDescent="0.2">
      <c r="A27" s="28">
        <v>21</v>
      </c>
      <c r="B27" s="29" t="s">
        <v>433</v>
      </c>
      <c r="C27" s="29" t="s">
        <v>434</v>
      </c>
      <c r="D27" s="29" t="s">
        <v>344</v>
      </c>
      <c r="E27" s="30">
        <v>281736</v>
      </c>
      <c r="F27" s="31">
        <v>6598.5388560000001</v>
      </c>
      <c r="G27" s="32">
        <v>1.113799E-2</v>
      </c>
      <c r="H27" s="27" t="s">
        <v>144</v>
      </c>
    </row>
    <row r="28" spans="1:8" x14ac:dyDescent="0.2">
      <c r="A28" s="28">
        <v>22</v>
      </c>
      <c r="B28" s="29" t="s">
        <v>507</v>
      </c>
      <c r="C28" s="29" t="s">
        <v>508</v>
      </c>
      <c r="D28" s="29" t="s">
        <v>251</v>
      </c>
      <c r="E28" s="30">
        <v>53768</v>
      </c>
      <c r="F28" s="31">
        <v>6590.3437599999997</v>
      </c>
      <c r="G28" s="32">
        <v>1.1124159999999999E-2</v>
      </c>
      <c r="H28" s="27" t="s">
        <v>144</v>
      </c>
    </row>
    <row r="29" spans="1:8" ht="25.5" x14ac:dyDescent="0.2">
      <c r="A29" s="28">
        <v>23</v>
      </c>
      <c r="B29" s="29" t="s">
        <v>424</v>
      </c>
      <c r="C29" s="29" t="s">
        <v>425</v>
      </c>
      <c r="D29" s="29" t="s">
        <v>202</v>
      </c>
      <c r="E29" s="30">
        <v>554828</v>
      </c>
      <c r="F29" s="31">
        <v>6468.1848239999999</v>
      </c>
      <c r="G29" s="32">
        <v>1.0917960000000001E-2</v>
      </c>
      <c r="H29" s="27" t="s">
        <v>144</v>
      </c>
    </row>
    <row r="30" spans="1:8" ht="25.5" x14ac:dyDescent="0.2">
      <c r="A30" s="28">
        <v>24</v>
      </c>
      <c r="B30" s="29" t="s">
        <v>23</v>
      </c>
      <c r="C30" s="29" t="s">
        <v>24</v>
      </c>
      <c r="D30" s="29" t="s">
        <v>25</v>
      </c>
      <c r="E30" s="30">
        <v>48500</v>
      </c>
      <c r="F30" s="31">
        <v>5645.8850000000002</v>
      </c>
      <c r="G30" s="32">
        <v>9.5299600000000005E-3</v>
      </c>
      <c r="H30" s="27" t="s">
        <v>144</v>
      </c>
    </row>
    <row r="31" spans="1:8" ht="25.5" x14ac:dyDescent="0.2">
      <c r="A31" s="28">
        <v>25</v>
      </c>
      <c r="B31" s="29" t="s">
        <v>216</v>
      </c>
      <c r="C31" s="29" t="s">
        <v>217</v>
      </c>
      <c r="D31" s="29" t="s">
        <v>193</v>
      </c>
      <c r="E31" s="30">
        <v>110000</v>
      </c>
      <c r="F31" s="31">
        <v>5627.6</v>
      </c>
      <c r="G31" s="32">
        <v>9.49909E-3</v>
      </c>
      <c r="H31" s="27" t="s">
        <v>144</v>
      </c>
    </row>
    <row r="32" spans="1:8" x14ac:dyDescent="0.2">
      <c r="A32" s="28">
        <v>26</v>
      </c>
      <c r="B32" s="29" t="s">
        <v>221</v>
      </c>
      <c r="C32" s="29" t="s">
        <v>222</v>
      </c>
      <c r="D32" s="29" t="s">
        <v>223</v>
      </c>
      <c r="E32" s="30">
        <v>715733</v>
      </c>
      <c r="F32" s="31">
        <v>5120.3538820000003</v>
      </c>
      <c r="G32" s="32">
        <v>8.6428900000000003E-3</v>
      </c>
      <c r="H32" s="27" t="s">
        <v>144</v>
      </c>
    </row>
    <row r="33" spans="1:8" ht="25.5" x14ac:dyDescent="0.2">
      <c r="A33" s="28">
        <v>27</v>
      </c>
      <c r="B33" s="29" t="s">
        <v>336</v>
      </c>
      <c r="C33" s="29" t="s">
        <v>337</v>
      </c>
      <c r="D33" s="29" t="s">
        <v>25</v>
      </c>
      <c r="E33" s="30">
        <v>186860</v>
      </c>
      <c r="F33" s="31">
        <v>5115.2924999999996</v>
      </c>
      <c r="G33" s="32">
        <v>8.6343500000000007E-3</v>
      </c>
      <c r="H33" s="27" t="s">
        <v>144</v>
      </c>
    </row>
    <row r="34" spans="1:8" x14ac:dyDescent="0.2">
      <c r="A34" s="28">
        <v>28</v>
      </c>
      <c r="B34" s="29" t="s">
        <v>43</v>
      </c>
      <c r="C34" s="29" t="s">
        <v>44</v>
      </c>
      <c r="D34" s="29" t="s">
        <v>22</v>
      </c>
      <c r="E34" s="30">
        <v>1275000</v>
      </c>
      <c r="F34" s="31">
        <v>4901.1000000000004</v>
      </c>
      <c r="G34" s="32">
        <v>8.2728000000000003E-3</v>
      </c>
      <c r="H34" s="27" t="s">
        <v>144</v>
      </c>
    </row>
    <row r="35" spans="1:8" x14ac:dyDescent="0.2">
      <c r="A35" s="28">
        <v>29</v>
      </c>
      <c r="B35" s="29" t="s">
        <v>273</v>
      </c>
      <c r="C35" s="29" t="s">
        <v>274</v>
      </c>
      <c r="D35" s="29" t="s">
        <v>228</v>
      </c>
      <c r="E35" s="30">
        <v>125000</v>
      </c>
      <c r="F35" s="31">
        <v>4882.875</v>
      </c>
      <c r="G35" s="32">
        <v>8.2420400000000008E-3</v>
      </c>
      <c r="H35" s="27" t="s">
        <v>144</v>
      </c>
    </row>
    <row r="36" spans="1:8" x14ac:dyDescent="0.2">
      <c r="A36" s="28">
        <v>30</v>
      </c>
      <c r="B36" s="29" t="s">
        <v>461</v>
      </c>
      <c r="C36" s="29" t="s">
        <v>462</v>
      </c>
      <c r="D36" s="29" t="s">
        <v>80</v>
      </c>
      <c r="E36" s="30">
        <v>139675</v>
      </c>
      <c r="F36" s="31">
        <v>4653.9709999999995</v>
      </c>
      <c r="G36" s="32">
        <v>7.8556600000000004E-3</v>
      </c>
      <c r="H36" s="27" t="s">
        <v>144</v>
      </c>
    </row>
    <row r="37" spans="1:8" x14ac:dyDescent="0.2">
      <c r="A37" s="28">
        <v>31</v>
      </c>
      <c r="B37" s="29" t="s">
        <v>422</v>
      </c>
      <c r="C37" s="29" t="s">
        <v>423</v>
      </c>
      <c r="D37" s="29" t="s">
        <v>256</v>
      </c>
      <c r="E37" s="30">
        <v>262000</v>
      </c>
      <c r="F37" s="31">
        <v>4626.3959999999997</v>
      </c>
      <c r="G37" s="32">
        <v>7.8091100000000002E-3</v>
      </c>
      <c r="H37" s="27" t="s">
        <v>144</v>
      </c>
    </row>
    <row r="38" spans="1:8" x14ac:dyDescent="0.2">
      <c r="A38" s="28">
        <v>32</v>
      </c>
      <c r="B38" s="29" t="s">
        <v>509</v>
      </c>
      <c r="C38" s="29" t="s">
        <v>510</v>
      </c>
      <c r="D38" s="29" t="s">
        <v>95</v>
      </c>
      <c r="E38" s="30">
        <v>365785</v>
      </c>
      <c r="F38" s="31">
        <v>4496.5950050000001</v>
      </c>
      <c r="G38" s="32">
        <v>7.5900200000000003E-3</v>
      </c>
      <c r="H38" s="27" t="s">
        <v>144</v>
      </c>
    </row>
    <row r="39" spans="1:8" ht="25.5" x14ac:dyDescent="0.2">
      <c r="A39" s="28">
        <v>33</v>
      </c>
      <c r="B39" s="29" t="s">
        <v>200</v>
      </c>
      <c r="C39" s="29" t="s">
        <v>201</v>
      </c>
      <c r="D39" s="29" t="s">
        <v>202</v>
      </c>
      <c r="E39" s="30">
        <v>605000</v>
      </c>
      <c r="F39" s="31">
        <v>4298.2224999999999</v>
      </c>
      <c r="G39" s="32">
        <v>7.25518E-3</v>
      </c>
      <c r="H39" s="27" t="s">
        <v>144</v>
      </c>
    </row>
    <row r="40" spans="1:8" ht="25.5" x14ac:dyDescent="0.2">
      <c r="A40" s="28">
        <v>34</v>
      </c>
      <c r="B40" s="29" t="s">
        <v>281</v>
      </c>
      <c r="C40" s="29" t="s">
        <v>282</v>
      </c>
      <c r="D40" s="29" t="s">
        <v>193</v>
      </c>
      <c r="E40" s="30">
        <v>480000</v>
      </c>
      <c r="F40" s="31">
        <v>4263.6000000000004</v>
      </c>
      <c r="G40" s="32">
        <v>7.1967300000000001E-3</v>
      </c>
      <c r="H40" s="27" t="s">
        <v>144</v>
      </c>
    </row>
    <row r="41" spans="1:8" ht="25.5" x14ac:dyDescent="0.2">
      <c r="A41" s="28">
        <v>35</v>
      </c>
      <c r="B41" s="29" t="s">
        <v>275</v>
      </c>
      <c r="C41" s="29" t="s">
        <v>276</v>
      </c>
      <c r="D41" s="29" t="s">
        <v>193</v>
      </c>
      <c r="E41" s="30">
        <v>169000</v>
      </c>
      <c r="F41" s="31">
        <v>4166.357</v>
      </c>
      <c r="G41" s="32">
        <v>7.03259E-3</v>
      </c>
      <c r="H41" s="27" t="s">
        <v>144</v>
      </c>
    </row>
    <row r="42" spans="1:8" x14ac:dyDescent="0.2">
      <c r="A42" s="28">
        <v>36</v>
      </c>
      <c r="B42" s="29" t="s">
        <v>511</v>
      </c>
      <c r="C42" s="29" t="s">
        <v>512</v>
      </c>
      <c r="D42" s="29" t="s">
        <v>251</v>
      </c>
      <c r="E42" s="30">
        <v>51823</v>
      </c>
      <c r="F42" s="31">
        <v>4161.3869000000004</v>
      </c>
      <c r="G42" s="32">
        <v>7.0242000000000004E-3</v>
      </c>
      <c r="H42" s="27" t="s">
        <v>144</v>
      </c>
    </row>
    <row r="43" spans="1:8" x14ac:dyDescent="0.2">
      <c r="A43" s="28">
        <v>37</v>
      </c>
      <c r="B43" s="29" t="s">
        <v>106</v>
      </c>
      <c r="C43" s="29" t="s">
        <v>107</v>
      </c>
      <c r="D43" s="29" t="s">
        <v>72</v>
      </c>
      <c r="E43" s="30">
        <v>143000</v>
      </c>
      <c r="F43" s="31">
        <v>4140.4219999999996</v>
      </c>
      <c r="G43" s="32">
        <v>6.9888199999999998E-3</v>
      </c>
      <c r="H43" s="27" t="s">
        <v>144</v>
      </c>
    </row>
    <row r="44" spans="1:8" ht="25.5" x14ac:dyDescent="0.2">
      <c r="A44" s="28">
        <v>38</v>
      </c>
      <c r="B44" s="29" t="s">
        <v>191</v>
      </c>
      <c r="C44" s="29" t="s">
        <v>192</v>
      </c>
      <c r="D44" s="29" t="s">
        <v>193</v>
      </c>
      <c r="E44" s="30">
        <v>195000</v>
      </c>
      <c r="F44" s="31">
        <v>4086.42</v>
      </c>
      <c r="G44" s="32">
        <v>6.8976599999999999E-3</v>
      </c>
      <c r="H44" s="27" t="s">
        <v>144</v>
      </c>
    </row>
    <row r="45" spans="1:8" x14ac:dyDescent="0.2">
      <c r="A45" s="28">
        <v>39</v>
      </c>
      <c r="B45" s="29" t="s">
        <v>31</v>
      </c>
      <c r="C45" s="29" t="s">
        <v>32</v>
      </c>
      <c r="D45" s="29" t="s">
        <v>33</v>
      </c>
      <c r="E45" s="30">
        <v>1283789</v>
      </c>
      <c r="F45" s="31">
        <v>4032.381249</v>
      </c>
      <c r="G45" s="32">
        <v>6.8064500000000003E-3</v>
      </c>
      <c r="H45" s="27" t="s">
        <v>144</v>
      </c>
    </row>
    <row r="46" spans="1:8" x14ac:dyDescent="0.2">
      <c r="A46" s="28">
        <v>40</v>
      </c>
      <c r="B46" s="29" t="s">
        <v>283</v>
      </c>
      <c r="C46" s="29" t="s">
        <v>284</v>
      </c>
      <c r="D46" s="29" t="s">
        <v>80</v>
      </c>
      <c r="E46" s="30">
        <v>427474</v>
      </c>
      <c r="F46" s="31">
        <v>3822.4725079999998</v>
      </c>
      <c r="G46" s="32">
        <v>6.4521300000000004E-3</v>
      </c>
      <c r="H46" s="27" t="s">
        <v>144</v>
      </c>
    </row>
    <row r="47" spans="1:8" x14ac:dyDescent="0.2">
      <c r="A47" s="28">
        <v>41</v>
      </c>
      <c r="B47" s="29" t="s">
        <v>513</v>
      </c>
      <c r="C47" s="29" t="s">
        <v>514</v>
      </c>
      <c r="D47" s="29" t="s">
        <v>199</v>
      </c>
      <c r="E47" s="30">
        <v>254000</v>
      </c>
      <c r="F47" s="31">
        <v>3817.62</v>
      </c>
      <c r="G47" s="32">
        <v>6.4439400000000004E-3</v>
      </c>
      <c r="H47" s="27" t="s">
        <v>144</v>
      </c>
    </row>
    <row r="48" spans="1:8" x14ac:dyDescent="0.2">
      <c r="A48" s="28">
        <v>42</v>
      </c>
      <c r="B48" s="29" t="s">
        <v>345</v>
      </c>
      <c r="C48" s="29" t="s">
        <v>346</v>
      </c>
      <c r="D48" s="29" t="s">
        <v>211</v>
      </c>
      <c r="E48" s="30">
        <v>680000</v>
      </c>
      <c r="F48" s="31">
        <v>3551.98</v>
      </c>
      <c r="G48" s="32">
        <v>5.9955599999999996E-3</v>
      </c>
      <c r="H48" s="27" t="s">
        <v>144</v>
      </c>
    </row>
    <row r="49" spans="1:8" x14ac:dyDescent="0.2">
      <c r="A49" s="28">
        <v>43</v>
      </c>
      <c r="B49" s="29" t="s">
        <v>194</v>
      </c>
      <c r="C49" s="29" t="s">
        <v>195</v>
      </c>
      <c r="D49" s="29" t="s">
        <v>196</v>
      </c>
      <c r="E49" s="30">
        <v>500000</v>
      </c>
      <c r="F49" s="31">
        <v>3427.75</v>
      </c>
      <c r="G49" s="32">
        <v>5.7858600000000003E-3</v>
      </c>
      <c r="H49" s="27" t="s">
        <v>144</v>
      </c>
    </row>
    <row r="50" spans="1:8" ht="25.5" x14ac:dyDescent="0.2">
      <c r="A50" s="28">
        <v>44</v>
      </c>
      <c r="B50" s="29" t="s">
        <v>36</v>
      </c>
      <c r="C50" s="29" t="s">
        <v>37</v>
      </c>
      <c r="D50" s="29" t="s">
        <v>25</v>
      </c>
      <c r="E50" s="30">
        <v>63210</v>
      </c>
      <c r="F50" s="31">
        <v>3231.73767</v>
      </c>
      <c r="G50" s="32">
        <v>5.4549999999999998E-3</v>
      </c>
      <c r="H50" s="27" t="s">
        <v>144</v>
      </c>
    </row>
    <row r="51" spans="1:8" x14ac:dyDescent="0.2">
      <c r="A51" s="28">
        <v>45</v>
      </c>
      <c r="B51" s="29" t="s">
        <v>114</v>
      </c>
      <c r="C51" s="29" t="s">
        <v>115</v>
      </c>
      <c r="D51" s="29" t="s">
        <v>72</v>
      </c>
      <c r="E51" s="30">
        <v>181947</v>
      </c>
      <c r="F51" s="31">
        <v>3067.8083670000001</v>
      </c>
      <c r="G51" s="32">
        <v>5.1783000000000003E-3</v>
      </c>
      <c r="H51" s="27" t="s">
        <v>144</v>
      </c>
    </row>
    <row r="52" spans="1:8" x14ac:dyDescent="0.2">
      <c r="A52" s="28">
        <v>46</v>
      </c>
      <c r="B52" s="29" t="s">
        <v>51</v>
      </c>
      <c r="C52" s="29" t="s">
        <v>52</v>
      </c>
      <c r="D52" s="29" t="s">
        <v>16</v>
      </c>
      <c r="E52" s="30">
        <v>748686</v>
      </c>
      <c r="F52" s="31">
        <v>3056.1362519999998</v>
      </c>
      <c r="G52" s="32">
        <v>5.1586000000000002E-3</v>
      </c>
      <c r="H52" s="27" t="s">
        <v>144</v>
      </c>
    </row>
    <row r="53" spans="1:8" x14ac:dyDescent="0.2">
      <c r="A53" s="28">
        <v>47</v>
      </c>
      <c r="B53" s="29" t="s">
        <v>515</v>
      </c>
      <c r="C53" s="29" t="s">
        <v>516</v>
      </c>
      <c r="D53" s="29" t="s">
        <v>80</v>
      </c>
      <c r="E53" s="30">
        <v>289043</v>
      </c>
      <c r="F53" s="31">
        <v>2809.2089169999999</v>
      </c>
      <c r="G53" s="32">
        <v>4.7418E-3</v>
      </c>
      <c r="H53" s="27" t="s">
        <v>144</v>
      </c>
    </row>
    <row r="54" spans="1:8" x14ac:dyDescent="0.2">
      <c r="A54" s="28">
        <v>48</v>
      </c>
      <c r="B54" s="29" t="s">
        <v>20</v>
      </c>
      <c r="C54" s="29" t="s">
        <v>21</v>
      </c>
      <c r="D54" s="29" t="s">
        <v>22</v>
      </c>
      <c r="E54" s="30">
        <v>711857</v>
      </c>
      <c r="F54" s="31">
        <v>2523.8889935000002</v>
      </c>
      <c r="G54" s="32">
        <v>4.2601899999999996E-3</v>
      </c>
      <c r="H54" s="27" t="s">
        <v>144</v>
      </c>
    </row>
    <row r="55" spans="1:8" x14ac:dyDescent="0.2">
      <c r="A55" s="28">
        <v>49</v>
      </c>
      <c r="B55" s="29" t="s">
        <v>302</v>
      </c>
      <c r="C55" s="29" t="s">
        <v>303</v>
      </c>
      <c r="D55" s="29" t="s">
        <v>223</v>
      </c>
      <c r="E55" s="30">
        <v>300000</v>
      </c>
      <c r="F55" s="31">
        <v>2363.1</v>
      </c>
      <c r="G55" s="32">
        <v>3.9887899999999999E-3</v>
      </c>
      <c r="H55" s="27" t="s">
        <v>144</v>
      </c>
    </row>
    <row r="56" spans="1:8" x14ac:dyDescent="0.2">
      <c r="A56" s="28">
        <v>50</v>
      </c>
      <c r="B56" s="29" t="s">
        <v>75</v>
      </c>
      <c r="C56" s="29" t="s">
        <v>76</v>
      </c>
      <c r="D56" s="29" t="s">
        <v>77</v>
      </c>
      <c r="E56" s="30">
        <v>1100000</v>
      </c>
      <c r="F56" s="31">
        <v>2079.9899999999998</v>
      </c>
      <c r="G56" s="32">
        <v>3.5109099999999999E-3</v>
      </c>
      <c r="H56" s="27" t="s">
        <v>144</v>
      </c>
    </row>
    <row r="57" spans="1:8" x14ac:dyDescent="0.2">
      <c r="A57" s="28">
        <v>51</v>
      </c>
      <c r="B57" s="29" t="s">
        <v>247</v>
      </c>
      <c r="C57" s="29" t="s">
        <v>248</v>
      </c>
      <c r="D57" s="29" t="s">
        <v>72</v>
      </c>
      <c r="E57" s="30">
        <v>37500</v>
      </c>
      <c r="F57" s="31">
        <v>2070</v>
      </c>
      <c r="G57" s="32">
        <v>3.4940499999999998E-3</v>
      </c>
      <c r="H57" s="27" t="s">
        <v>144</v>
      </c>
    </row>
    <row r="58" spans="1:8" x14ac:dyDescent="0.2">
      <c r="A58" s="28">
        <v>52</v>
      </c>
      <c r="B58" s="29" t="s">
        <v>120</v>
      </c>
      <c r="C58" s="29" t="s">
        <v>121</v>
      </c>
      <c r="D58" s="29" t="s">
        <v>61</v>
      </c>
      <c r="E58" s="30">
        <v>675000</v>
      </c>
      <c r="F58" s="31">
        <v>2062.4625000000001</v>
      </c>
      <c r="G58" s="32">
        <v>3.4813299999999999E-3</v>
      </c>
      <c r="H58" s="27" t="s">
        <v>144</v>
      </c>
    </row>
    <row r="59" spans="1:8" x14ac:dyDescent="0.2">
      <c r="A59" s="28">
        <v>53</v>
      </c>
      <c r="B59" s="29" t="s">
        <v>78</v>
      </c>
      <c r="C59" s="29" t="s">
        <v>79</v>
      </c>
      <c r="D59" s="29" t="s">
        <v>80</v>
      </c>
      <c r="E59" s="30">
        <v>43534</v>
      </c>
      <c r="F59" s="31">
        <v>2004.871302</v>
      </c>
      <c r="G59" s="32">
        <v>3.38412E-3</v>
      </c>
      <c r="H59" s="27" t="s">
        <v>144</v>
      </c>
    </row>
    <row r="60" spans="1:8" x14ac:dyDescent="0.2">
      <c r="A60" s="28">
        <v>54</v>
      </c>
      <c r="B60" s="29" t="s">
        <v>224</v>
      </c>
      <c r="C60" s="29" t="s">
        <v>225</v>
      </c>
      <c r="D60" s="29" t="s">
        <v>199</v>
      </c>
      <c r="E60" s="30">
        <v>26082</v>
      </c>
      <c r="F60" s="31">
        <v>1905.2900999999999</v>
      </c>
      <c r="G60" s="32">
        <v>3.2160299999999999E-3</v>
      </c>
      <c r="H60" s="27" t="s">
        <v>144</v>
      </c>
    </row>
    <row r="61" spans="1:8" x14ac:dyDescent="0.2">
      <c r="A61" s="28">
        <v>55</v>
      </c>
      <c r="B61" s="29" t="s">
        <v>306</v>
      </c>
      <c r="C61" s="29" t="s">
        <v>307</v>
      </c>
      <c r="D61" s="29" t="s">
        <v>199</v>
      </c>
      <c r="E61" s="30">
        <v>75625</v>
      </c>
      <c r="F61" s="31">
        <v>1867.1812500000001</v>
      </c>
      <c r="G61" s="32">
        <v>3.1516999999999999E-3</v>
      </c>
      <c r="H61" s="27" t="s">
        <v>144</v>
      </c>
    </row>
    <row r="62" spans="1:8" x14ac:dyDescent="0.2">
      <c r="A62" s="28">
        <v>56</v>
      </c>
      <c r="B62" s="29" t="s">
        <v>517</v>
      </c>
      <c r="C62" s="29" t="s">
        <v>518</v>
      </c>
      <c r="D62" s="29" t="s">
        <v>72</v>
      </c>
      <c r="E62" s="30">
        <v>1040041</v>
      </c>
      <c r="F62" s="31">
        <v>1814.6635368</v>
      </c>
      <c r="G62" s="32">
        <v>3.0630599999999998E-3</v>
      </c>
      <c r="H62" s="27" t="s">
        <v>144</v>
      </c>
    </row>
    <row r="63" spans="1:8" x14ac:dyDescent="0.2">
      <c r="A63" s="28">
        <v>57</v>
      </c>
      <c r="B63" s="29" t="s">
        <v>474</v>
      </c>
      <c r="C63" s="29" t="s">
        <v>475</v>
      </c>
      <c r="D63" s="29" t="s">
        <v>228</v>
      </c>
      <c r="E63" s="30">
        <v>78363</v>
      </c>
      <c r="F63" s="31">
        <v>1735.975539</v>
      </c>
      <c r="G63" s="32">
        <v>2.9302400000000002E-3</v>
      </c>
      <c r="H63" s="27" t="s">
        <v>144</v>
      </c>
    </row>
    <row r="64" spans="1:8" x14ac:dyDescent="0.2">
      <c r="A64" s="28">
        <v>58</v>
      </c>
      <c r="B64" s="29" t="s">
        <v>353</v>
      </c>
      <c r="C64" s="29" t="s">
        <v>354</v>
      </c>
      <c r="D64" s="29" t="s">
        <v>251</v>
      </c>
      <c r="E64" s="30">
        <v>253518</v>
      </c>
      <c r="F64" s="31">
        <v>1633.2897149999999</v>
      </c>
      <c r="G64" s="32">
        <v>2.75691E-3</v>
      </c>
      <c r="H64" s="27" t="s">
        <v>144</v>
      </c>
    </row>
    <row r="65" spans="1:9" x14ac:dyDescent="0.2">
      <c r="A65" s="28">
        <v>59</v>
      </c>
      <c r="B65" s="29" t="s">
        <v>519</v>
      </c>
      <c r="C65" s="29" t="s">
        <v>520</v>
      </c>
      <c r="D65" s="29" t="s">
        <v>521</v>
      </c>
      <c r="E65" s="30">
        <v>217058</v>
      </c>
      <c r="F65" s="31">
        <v>836.32447400000001</v>
      </c>
      <c r="G65" s="32">
        <v>1.4116700000000001E-3</v>
      </c>
      <c r="H65" s="27" t="s">
        <v>144</v>
      </c>
    </row>
    <row r="66" spans="1:9" x14ac:dyDescent="0.2">
      <c r="A66" s="76">
        <v>60</v>
      </c>
      <c r="B66" s="83" t="s">
        <v>1061</v>
      </c>
      <c r="C66" s="83" t="s">
        <v>1062</v>
      </c>
      <c r="D66" s="83" t="s">
        <v>1074</v>
      </c>
      <c r="E66" s="101">
        <v>26667</v>
      </c>
      <c r="F66" s="102">
        <v>0.01</v>
      </c>
      <c r="G66" s="103" t="s">
        <v>142</v>
      </c>
      <c r="H66" s="104" t="s">
        <v>144</v>
      </c>
      <c r="I66" s="105"/>
    </row>
    <row r="67" spans="1:9" x14ac:dyDescent="0.2">
      <c r="A67" s="25"/>
      <c r="B67" s="25"/>
      <c r="C67" s="26" t="s">
        <v>143</v>
      </c>
      <c r="D67" s="25"/>
      <c r="E67" s="25" t="s">
        <v>144</v>
      </c>
      <c r="F67" s="33">
        <f>SUM(F7:F66)</f>
        <v>419970.33872929995</v>
      </c>
      <c r="G67" s="34">
        <f>SUM(G7:G66)</f>
        <v>0.70888794999999993</v>
      </c>
      <c r="H67" s="27" t="s">
        <v>144</v>
      </c>
    </row>
    <row r="68" spans="1:9" x14ac:dyDescent="0.2">
      <c r="A68" s="25"/>
      <c r="B68" s="25"/>
      <c r="C68" s="35"/>
      <c r="D68" s="25"/>
      <c r="E68" s="25"/>
      <c r="F68" s="36"/>
      <c r="G68" s="36"/>
      <c r="H68" s="27" t="s">
        <v>144</v>
      </c>
    </row>
    <row r="69" spans="1:9" x14ac:dyDescent="0.2">
      <c r="A69" s="25"/>
      <c r="B69" s="25"/>
      <c r="C69" s="26" t="s">
        <v>145</v>
      </c>
      <c r="D69" s="25"/>
      <c r="E69" s="25"/>
      <c r="F69" s="25"/>
      <c r="G69" s="25"/>
      <c r="H69" s="27" t="s">
        <v>144</v>
      </c>
    </row>
    <row r="70" spans="1:9" x14ac:dyDescent="0.2">
      <c r="A70" s="25"/>
      <c r="B70" s="25"/>
      <c r="C70" s="26" t="s">
        <v>143</v>
      </c>
      <c r="D70" s="25"/>
      <c r="E70" s="25" t="s">
        <v>144</v>
      </c>
      <c r="F70" s="37" t="s">
        <v>146</v>
      </c>
      <c r="G70" s="34">
        <v>0</v>
      </c>
      <c r="H70" s="27" t="s">
        <v>144</v>
      </c>
    </row>
    <row r="71" spans="1:9" x14ac:dyDescent="0.2">
      <c r="A71" s="25"/>
      <c r="B71" s="25"/>
      <c r="C71" s="35"/>
      <c r="D71" s="25"/>
      <c r="E71" s="25"/>
      <c r="F71" s="36"/>
      <c r="G71" s="36"/>
      <c r="H71" s="27" t="s">
        <v>144</v>
      </c>
    </row>
    <row r="72" spans="1:9" x14ac:dyDescent="0.2">
      <c r="A72" s="25"/>
      <c r="B72" s="25"/>
      <c r="C72" s="26" t="s">
        <v>147</v>
      </c>
      <c r="D72" s="25"/>
      <c r="E72" s="25"/>
      <c r="F72" s="25"/>
      <c r="G72" s="25"/>
      <c r="H72" s="27" t="s">
        <v>144</v>
      </c>
    </row>
    <row r="73" spans="1:9" x14ac:dyDescent="0.2">
      <c r="A73" s="28">
        <v>1</v>
      </c>
      <c r="B73" s="29" t="s">
        <v>522</v>
      </c>
      <c r="C73" s="29" t="s">
        <v>902</v>
      </c>
      <c r="D73" s="29" t="s">
        <v>223</v>
      </c>
      <c r="E73" s="30">
        <v>30579</v>
      </c>
      <c r="F73" s="31">
        <v>4.7275134000000003</v>
      </c>
      <c r="G73" s="32" t="s">
        <v>142</v>
      </c>
      <c r="H73" s="27" t="s">
        <v>144</v>
      </c>
    </row>
    <row r="74" spans="1:9" x14ac:dyDescent="0.2">
      <c r="A74" s="25"/>
      <c r="B74" s="25"/>
      <c r="C74" s="26" t="s">
        <v>143</v>
      </c>
      <c r="D74" s="25"/>
      <c r="E74" s="25" t="s">
        <v>144</v>
      </c>
      <c r="F74" s="33">
        <f>SUM(F73)</f>
        <v>4.7275134000000003</v>
      </c>
      <c r="G74" s="34">
        <v>0</v>
      </c>
      <c r="H74" s="27" t="s">
        <v>144</v>
      </c>
    </row>
    <row r="75" spans="1:9" x14ac:dyDescent="0.2">
      <c r="A75" s="25"/>
      <c r="B75" s="25"/>
      <c r="C75" s="35"/>
      <c r="D75" s="25"/>
      <c r="E75" s="25"/>
      <c r="F75" s="36"/>
      <c r="G75" s="36"/>
      <c r="H75" s="27" t="s">
        <v>144</v>
      </c>
    </row>
    <row r="76" spans="1:9" x14ac:dyDescent="0.2">
      <c r="A76" s="25"/>
      <c r="B76" s="25"/>
      <c r="C76" s="26" t="s">
        <v>148</v>
      </c>
      <c r="D76" s="25"/>
      <c r="E76" s="25"/>
      <c r="F76" s="25"/>
      <c r="G76" s="25"/>
      <c r="H76" s="27" t="s">
        <v>144</v>
      </c>
    </row>
    <row r="77" spans="1:9" x14ac:dyDescent="0.2">
      <c r="A77" s="25"/>
      <c r="B77" s="25"/>
      <c r="C77" s="26" t="s">
        <v>143</v>
      </c>
      <c r="D77" s="25"/>
      <c r="E77" s="25" t="s">
        <v>144</v>
      </c>
      <c r="F77" s="37" t="s">
        <v>146</v>
      </c>
      <c r="G77" s="34">
        <v>0</v>
      </c>
      <c r="H77" s="27" t="s">
        <v>144</v>
      </c>
    </row>
    <row r="78" spans="1:9" x14ac:dyDescent="0.2">
      <c r="A78" s="25"/>
      <c r="B78" s="25"/>
      <c r="C78" s="35"/>
      <c r="D78" s="25"/>
      <c r="E78" s="25"/>
      <c r="F78" s="36"/>
      <c r="G78" s="36"/>
      <c r="H78" s="27" t="s">
        <v>144</v>
      </c>
    </row>
    <row r="79" spans="1:9" x14ac:dyDescent="0.2">
      <c r="A79" s="25"/>
      <c r="B79" s="25"/>
      <c r="C79" s="26" t="s">
        <v>149</v>
      </c>
      <c r="D79" s="25"/>
      <c r="E79" s="25"/>
      <c r="F79" s="36"/>
      <c r="G79" s="36"/>
      <c r="H79" s="27" t="s">
        <v>144</v>
      </c>
    </row>
    <row r="80" spans="1:9" x14ac:dyDescent="0.2">
      <c r="A80" s="25"/>
      <c r="B80" s="25"/>
      <c r="C80" s="26" t="s">
        <v>143</v>
      </c>
      <c r="D80" s="25"/>
      <c r="E80" s="25" t="s">
        <v>144</v>
      </c>
      <c r="F80" s="37" t="s">
        <v>146</v>
      </c>
      <c r="G80" s="34">
        <v>0</v>
      </c>
      <c r="H80" s="27" t="s">
        <v>144</v>
      </c>
    </row>
    <row r="81" spans="1:8" x14ac:dyDescent="0.2">
      <c r="A81" s="106"/>
      <c r="B81" s="106"/>
      <c r="C81" s="51"/>
      <c r="D81" s="106"/>
      <c r="E81" s="106"/>
      <c r="F81" s="107"/>
      <c r="G81" s="108"/>
      <c r="H81" s="27" t="s">
        <v>144</v>
      </c>
    </row>
    <row r="82" spans="1:8" x14ac:dyDescent="0.2">
      <c r="A82" s="106"/>
      <c r="B82" s="106"/>
      <c r="C82" s="51" t="s">
        <v>903</v>
      </c>
      <c r="D82" s="106"/>
      <c r="E82" s="106"/>
      <c r="F82" s="106"/>
      <c r="G82" s="106"/>
      <c r="H82" s="27" t="s">
        <v>144</v>
      </c>
    </row>
    <row r="83" spans="1:8" ht="25.5" x14ac:dyDescent="0.2">
      <c r="A83" s="109">
        <v>1</v>
      </c>
      <c r="B83" s="38" t="s">
        <v>904</v>
      </c>
      <c r="C83" s="38" t="s">
        <v>905</v>
      </c>
      <c r="D83" s="38" t="s">
        <v>906</v>
      </c>
      <c r="E83" s="110">
        <v>1750</v>
      </c>
      <c r="F83" s="111">
        <f>200307683.63/10^5</f>
        <v>2003.0768363</v>
      </c>
      <c r="G83" s="112">
        <f>F83/F182</f>
        <v>3.3810889053307075E-3</v>
      </c>
      <c r="H83" s="27">
        <v>7.53</v>
      </c>
    </row>
    <row r="84" spans="1:8" x14ac:dyDescent="0.2">
      <c r="A84" s="106"/>
      <c r="B84" s="106"/>
      <c r="C84" s="51" t="s">
        <v>143</v>
      </c>
      <c r="D84" s="106"/>
      <c r="E84" s="106" t="s">
        <v>144</v>
      </c>
      <c r="F84" s="113">
        <f>SUM(F83)</f>
        <v>2003.0768363</v>
      </c>
      <c r="G84" s="108">
        <f>SUM(G83)</f>
        <v>3.3810889053307075E-3</v>
      </c>
      <c r="H84" s="27" t="s">
        <v>144</v>
      </c>
    </row>
    <row r="85" spans="1:8" x14ac:dyDescent="0.2">
      <c r="A85" s="25"/>
      <c r="B85" s="25"/>
      <c r="C85" s="35"/>
      <c r="D85" s="25"/>
      <c r="E85" s="25"/>
      <c r="F85" s="36"/>
      <c r="G85" s="36"/>
      <c r="H85" s="27" t="s">
        <v>144</v>
      </c>
    </row>
    <row r="86" spans="1:8" x14ac:dyDescent="0.2">
      <c r="A86" s="25"/>
      <c r="B86" s="25"/>
      <c r="C86" s="26" t="s">
        <v>1082</v>
      </c>
      <c r="D86" s="25"/>
      <c r="E86" s="25"/>
      <c r="F86" s="36"/>
      <c r="G86" s="36"/>
      <c r="H86" s="27" t="s">
        <v>144</v>
      </c>
    </row>
    <row r="87" spans="1:8" x14ac:dyDescent="0.2">
      <c r="A87" s="28">
        <v>1</v>
      </c>
      <c r="B87" s="29"/>
      <c r="C87" s="29" t="s">
        <v>907</v>
      </c>
      <c r="D87" s="29" t="s">
        <v>495</v>
      </c>
      <c r="E87" s="30">
        <v>49250</v>
      </c>
      <c r="F87" s="31">
        <v>4266.5275000000001</v>
      </c>
      <c r="G87" s="32">
        <v>7.2016800000000002E-3</v>
      </c>
      <c r="H87" s="27" t="s">
        <v>144</v>
      </c>
    </row>
    <row r="88" spans="1:8" x14ac:dyDescent="0.2">
      <c r="A88" s="25"/>
      <c r="B88" s="25"/>
      <c r="C88" s="26" t="s">
        <v>143</v>
      </c>
      <c r="D88" s="25"/>
      <c r="E88" s="25" t="s">
        <v>144</v>
      </c>
      <c r="F88" s="33">
        <v>4266.5275000000001</v>
      </c>
      <c r="G88" s="34">
        <v>7.2016800000000002E-3</v>
      </c>
      <c r="H88" s="27" t="s">
        <v>144</v>
      </c>
    </row>
    <row r="89" spans="1:8" x14ac:dyDescent="0.2">
      <c r="A89" s="25"/>
      <c r="B89" s="25"/>
      <c r="C89" s="35"/>
      <c r="D89" s="25"/>
      <c r="E89" s="25"/>
      <c r="F89" s="36"/>
      <c r="G89" s="36"/>
      <c r="H89" s="27" t="s">
        <v>144</v>
      </c>
    </row>
    <row r="90" spans="1:8" x14ac:dyDescent="0.2">
      <c r="A90" s="25"/>
      <c r="B90" s="25"/>
      <c r="C90" s="26" t="s">
        <v>151</v>
      </c>
      <c r="D90" s="25"/>
      <c r="E90" s="25"/>
      <c r="F90" s="33">
        <f>F88+F84+F67+F74</f>
        <v>426244.67057899997</v>
      </c>
      <c r="G90" s="34">
        <f>G88+G84+G67+G74</f>
        <v>0.71947071890533065</v>
      </c>
      <c r="H90" s="27" t="s">
        <v>144</v>
      </c>
    </row>
    <row r="91" spans="1:8" x14ac:dyDescent="0.2">
      <c r="A91" s="25"/>
      <c r="B91" s="25"/>
      <c r="C91" s="35"/>
      <c r="D91" s="25"/>
      <c r="E91" s="25"/>
      <c r="F91" s="36"/>
      <c r="G91" s="36"/>
      <c r="H91" s="27" t="s">
        <v>144</v>
      </c>
    </row>
    <row r="92" spans="1:8" x14ac:dyDescent="0.2">
      <c r="A92" s="25"/>
      <c r="B92" s="25"/>
      <c r="C92" s="26" t="s">
        <v>152</v>
      </c>
      <c r="D92" s="25"/>
      <c r="E92" s="25"/>
      <c r="F92" s="36"/>
      <c r="G92" s="36"/>
      <c r="H92" s="27" t="s">
        <v>144</v>
      </c>
    </row>
    <row r="93" spans="1:8" x14ac:dyDescent="0.2">
      <c r="A93" s="25"/>
      <c r="B93" s="25"/>
      <c r="C93" s="26" t="s">
        <v>10</v>
      </c>
      <c r="D93" s="25"/>
      <c r="E93" s="25"/>
      <c r="F93" s="36"/>
      <c r="G93" s="36"/>
      <c r="H93" s="27" t="s">
        <v>144</v>
      </c>
    </row>
    <row r="94" spans="1:8" ht="25.5" x14ac:dyDescent="0.2">
      <c r="A94" s="28">
        <v>1</v>
      </c>
      <c r="B94" s="29" t="s">
        <v>523</v>
      </c>
      <c r="C94" s="29" t="s">
        <v>524</v>
      </c>
      <c r="D94" s="29" t="s">
        <v>525</v>
      </c>
      <c r="E94" s="30">
        <v>6000</v>
      </c>
      <c r="F94" s="31">
        <v>6090.12</v>
      </c>
      <c r="G94" s="32">
        <v>1.02798E-2</v>
      </c>
      <c r="H94" s="27">
        <v>6.9</v>
      </c>
    </row>
    <row r="95" spans="1:8" ht="25.5" x14ac:dyDescent="0.2">
      <c r="A95" s="28">
        <v>2</v>
      </c>
      <c r="B95" s="29" t="s">
        <v>526</v>
      </c>
      <c r="C95" s="29" t="s">
        <v>527</v>
      </c>
      <c r="D95" s="29" t="s">
        <v>528</v>
      </c>
      <c r="E95" s="30">
        <v>3500</v>
      </c>
      <c r="F95" s="31">
        <v>3525.0985000000001</v>
      </c>
      <c r="G95" s="32">
        <v>5.9501800000000002E-3</v>
      </c>
      <c r="H95" s="27">
        <v>6.92</v>
      </c>
    </row>
    <row r="96" spans="1:8" ht="25.5" x14ac:dyDescent="0.2">
      <c r="A96" s="28">
        <v>3</v>
      </c>
      <c r="B96" s="29" t="s">
        <v>529</v>
      </c>
      <c r="C96" s="29" t="s">
        <v>530</v>
      </c>
      <c r="D96" s="29" t="s">
        <v>531</v>
      </c>
      <c r="E96" s="30">
        <v>3000</v>
      </c>
      <c r="F96" s="31">
        <v>3072.6480000000001</v>
      </c>
      <c r="G96" s="32">
        <v>5.1864700000000003E-3</v>
      </c>
      <c r="H96" s="27">
        <v>7.7991999999999999</v>
      </c>
    </row>
    <row r="97" spans="1:8" x14ac:dyDescent="0.2">
      <c r="A97" s="28">
        <v>4</v>
      </c>
      <c r="B97" s="29" t="s">
        <v>532</v>
      </c>
      <c r="C97" s="29" t="s">
        <v>533</v>
      </c>
      <c r="D97" s="29" t="s">
        <v>528</v>
      </c>
      <c r="E97" s="30">
        <v>3000</v>
      </c>
      <c r="F97" s="31">
        <v>3060.57</v>
      </c>
      <c r="G97" s="32">
        <v>5.16608E-3</v>
      </c>
      <c r="H97" s="27">
        <v>7.49</v>
      </c>
    </row>
    <row r="98" spans="1:8" ht="25.5" x14ac:dyDescent="0.2">
      <c r="A98" s="28">
        <v>5</v>
      </c>
      <c r="B98" s="29" t="s">
        <v>534</v>
      </c>
      <c r="C98" s="29" t="s">
        <v>535</v>
      </c>
      <c r="D98" s="29" t="s">
        <v>528</v>
      </c>
      <c r="E98" s="30">
        <v>2500</v>
      </c>
      <c r="F98" s="31">
        <v>2667.9724999999999</v>
      </c>
      <c r="G98" s="32">
        <v>4.5034000000000003E-3</v>
      </c>
      <c r="H98" s="27">
        <v>7.0057</v>
      </c>
    </row>
    <row r="99" spans="1:8" ht="25.5" x14ac:dyDescent="0.2">
      <c r="A99" s="28">
        <v>6</v>
      </c>
      <c r="B99" s="29" t="s">
        <v>536</v>
      </c>
      <c r="C99" s="29" t="s">
        <v>537</v>
      </c>
      <c r="D99" s="29" t="s">
        <v>528</v>
      </c>
      <c r="E99" s="30">
        <v>2500</v>
      </c>
      <c r="F99" s="31">
        <v>2627.8449999999998</v>
      </c>
      <c r="G99" s="32">
        <v>4.4356700000000001E-3</v>
      </c>
      <c r="H99" s="27">
        <v>7.0475000000000003</v>
      </c>
    </row>
    <row r="100" spans="1:8" ht="25.5" x14ac:dyDescent="0.2">
      <c r="A100" s="28">
        <v>7</v>
      </c>
      <c r="B100" s="29" t="s">
        <v>538</v>
      </c>
      <c r="C100" s="29" t="s">
        <v>539</v>
      </c>
      <c r="D100" s="29" t="s">
        <v>528</v>
      </c>
      <c r="E100" s="30">
        <v>250</v>
      </c>
      <c r="F100" s="31">
        <v>2618.8225000000002</v>
      </c>
      <c r="G100" s="32">
        <v>4.4204400000000003E-3</v>
      </c>
      <c r="H100" s="27">
        <v>7.21</v>
      </c>
    </row>
    <row r="101" spans="1:8" ht="25.5" x14ac:dyDescent="0.2">
      <c r="A101" s="28">
        <v>8</v>
      </c>
      <c r="B101" s="29" t="s">
        <v>540</v>
      </c>
      <c r="C101" s="29" t="s">
        <v>541</v>
      </c>
      <c r="D101" s="29" t="s">
        <v>528</v>
      </c>
      <c r="E101" s="30">
        <v>2500</v>
      </c>
      <c r="F101" s="31">
        <v>2560.0675000000001</v>
      </c>
      <c r="G101" s="32">
        <v>4.3212600000000004E-3</v>
      </c>
      <c r="H101" s="27">
        <v>6.8803999999999998</v>
      </c>
    </row>
    <row r="102" spans="1:8" x14ac:dyDescent="0.2">
      <c r="A102" s="28">
        <v>9</v>
      </c>
      <c r="B102" s="29" t="s">
        <v>542</v>
      </c>
      <c r="C102" s="29" t="s">
        <v>543</v>
      </c>
      <c r="D102" s="29" t="s">
        <v>528</v>
      </c>
      <c r="E102" s="30">
        <v>2500</v>
      </c>
      <c r="F102" s="31">
        <v>2542.87</v>
      </c>
      <c r="G102" s="32">
        <v>4.2922300000000002E-3</v>
      </c>
      <c r="H102" s="27">
        <v>7.05</v>
      </c>
    </row>
    <row r="103" spans="1:8" ht="25.5" x14ac:dyDescent="0.2">
      <c r="A103" s="28">
        <v>10</v>
      </c>
      <c r="B103" s="29" t="s">
        <v>544</v>
      </c>
      <c r="C103" s="29" t="s">
        <v>545</v>
      </c>
      <c r="D103" s="29" t="s">
        <v>528</v>
      </c>
      <c r="E103" s="30">
        <v>2500</v>
      </c>
      <c r="F103" s="31">
        <v>2540.8175000000001</v>
      </c>
      <c r="G103" s="32">
        <v>4.2887699999999999E-3</v>
      </c>
      <c r="H103" s="27">
        <v>6.9</v>
      </c>
    </row>
    <row r="104" spans="1:8" ht="25.5" x14ac:dyDescent="0.2">
      <c r="A104" s="28">
        <v>11</v>
      </c>
      <c r="B104" s="29" t="s">
        <v>546</v>
      </c>
      <c r="C104" s="29" t="s">
        <v>547</v>
      </c>
      <c r="D104" s="29" t="s">
        <v>525</v>
      </c>
      <c r="E104" s="30">
        <v>2500</v>
      </c>
      <c r="F104" s="31">
        <v>2540.4625000000001</v>
      </c>
      <c r="G104" s="32">
        <v>4.28817E-3</v>
      </c>
      <c r="H104" s="27">
        <v>6.9291</v>
      </c>
    </row>
    <row r="105" spans="1:8" x14ac:dyDescent="0.2">
      <c r="A105" s="28">
        <v>12</v>
      </c>
      <c r="B105" s="29" t="s">
        <v>548</v>
      </c>
      <c r="C105" s="29" t="s">
        <v>549</v>
      </c>
      <c r="D105" s="29" t="s">
        <v>550</v>
      </c>
      <c r="E105" s="30">
        <v>2500</v>
      </c>
      <c r="F105" s="31">
        <v>2518.62</v>
      </c>
      <c r="G105" s="32">
        <v>4.2513000000000004E-3</v>
      </c>
      <c r="H105" s="27">
        <v>8.0500000000000007</v>
      </c>
    </row>
    <row r="106" spans="1:8" ht="25.5" x14ac:dyDescent="0.2">
      <c r="A106" s="28">
        <v>13</v>
      </c>
      <c r="B106" s="29" t="s">
        <v>551</v>
      </c>
      <c r="C106" s="29" t="s">
        <v>552</v>
      </c>
      <c r="D106" s="29" t="s">
        <v>528</v>
      </c>
      <c r="E106" s="30">
        <v>2500</v>
      </c>
      <c r="F106" s="31">
        <v>2514.9724999999999</v>
      </c>
      <c r="G106" s="32">
        <v>4.2451399999999997E-3</v>
      </c>
      <c r="H106" s="27">
        <v>6.9</v>
      </c>
    </row>
    <row r="107" spans="1:8" ht="25.5" x14ac:dyDescent="0.2">
      <c r="A107" s="28">
        <v>14</v>
      </c>
      <c r="B107" s="29" t="s">
        <v>553</v>
      </c>
      <c r="C107" s="29" t="s">
        <v>554</v>
      </c>
      <c r="D107" s="29" t="s">
        <v>528</v>
      </c>
      <c r="E107" s="30">
        <v>2000</v>
      </c>
      <c r="F107" s="31">
        <v>2056.0859999999998</v>
      </c>
      <c r="G107" s="32">
        <v>3.4705700000000001E-3</v>
      </c>
      <c r="H107" s="27">
        <v>7</v>
      </c>
    </row>
    <row r="108" spans="1:8" x14ac:dyDescent="0.2">
      <c r="A108" s="28">
        <v>15</v>
      </c>
      <c r="B108" s="29" t="s">
        <v>555</v>
      </c>
      <c r="C108" s="29" t="s">
        <v>556</v>
      </c>
      <c r="D108" s="29" t="s">
        <v>528</v>
      </c>
      <c r="E108" s="30">
        <v>2000</v>
      </c>
      <c r="F108" s="31">
        <v>2048.5619999999999</v>
      </c>
      <c r="G108" s="32">
        <v>3.45787E-3</v>
      </c>
      <c r="H108" s="27">
        <v>7.4749999999999996</v>
      </c>
    </row>
    <row r="109" spans="1:8" x14ac:dyDescent="0.2">
      <c r="A109" s="28">
        <v>16</v>
      </c>
      <c r="B109" s="29" t="s">
        <v>557</v>
      </c>
      <c r="C109" s="29" t="s">
        <v>558</v>
      </c>
      <c r="D109" s="29" t="s">
        <v>525</v>
      </c>
      <c r="E109" s="30">
        <v>2000</v>
      </c>
      <c r="F109" s="31">
        <v>2029.56</v>
      </c>
      <c r="G109" s="32">
        <v>3.4257900000000002E-3</v>
      </c>
      <c r="H109" s="27">
        <v>6.8270999999999997</v>
      </c>
    </row>
    <row r="110" spans="1:8" ht="25.5" x14ac:dyDescent="0.2">
      <c r="A110" s="28">
        <v>17</v>
      </c>
      <c r="B110" s="29" t="s">
        <v>559</v>
      </c>
      <c r="C110" s="29" t="s">
        <v>560</v>
      </c>
      <c r="D110" s="29" t="s">
        <v>528</v>
      </c>
      <c r="E110" s="30">
        <v>2000</v>
      </c>
      <c r="F110" s="31">
        <v>2024.894</v>
      </c>
      <c r="G110" s="32">
        <v>3.4179200000000001E-3</v>
      </c>
      <c r="H110" s="27">
        <v>6.7880000000000003</v>
      </c>
    </row>
    <row r="111" spans="1:8" ht="25.5" x14ac:dyDescent="0.2">
      <c r="A111" s="28">
        <v>18</v>
      </c>
      <c r="B111" s="29" t="s">
        <v>561</v>
      </c>
      <c r="C111" s="29" t="s">
        <v>562</v>
      </c>
      <c r="D111" s="29" t="s">
        <v>528</v>
      </c>
      <c r="E111" s="30">
        <v>1500</v>
      </c>
      <c r="F111" s="31">
        <v>1595.2125000000001</v>
      </c>
      <c r="G111" s="32">
        <v>2.6926400000000001E-3</v>
      </c>
      <c r="H111" s="27">
        <v>6.9755000000000003</v>
      </c>
    </row>
    <row r="112" spans="1:8" ht="25.5" x14ac:dyDescent="0.2">
      <c r="A112" s="28">
        <v>19</v>
      </c>
      <c r="B112" s="29" t="s">
        <v>563</v>
      </c>
      <c r="C112" s="29" t="s">
        <v>564</v>
      </c>
      <c r="D112" s="29" t="s">
        <v>528</v>
      </c>
      <c r="E112" s="30">
        <v>1500</v>
      </c>
      <c r="F112" s="31">
        <v>1552.425</v>
      </c>
      <c r="G112" s="32">
        <v>2.6204100000000001E-3</v>
      </c>
      <c r="H112" s="27">
        <v>7.21</v>
      </c>
    </row>
    <row r="113" spans="1:8" ht="25.5" x14ac:dyDescent="0.2">
      <c r="A113" s="28">
        <v>20</v>
      </c>
      <c r="B113" s="29" t="s">
        <v>565</v>
      </c>
      <c r="C113" s="29" t="s">
        <v>566</v>
      </c>
      <c r="D113" s="29" t="s">
        <v>528</v>
      </c>
      <c r="E113" s="30">
        <v>1500</v>
      </c>
      <c r="F113" s="31">
        <v>1541.4045000000001</v>
      </c>
      <c r="G113" s="32">
        <v>2.60181E-3</v>
      </c>
      <c r="H113" s="27">
        <v>6.9218999999999999</v>
      </c>
    </row>
    <row r="114" spans="1:8" ht="25.5" x14ac:dyDescent="0.2">
      <c r="A114" s="28">
        <v>21</v>
      </c>
      <c r="B114" s="29" t="s">
        <v>567</v>
      </c>
      <c r="C114" s="29" t="s">
        <v>568</v>
      </c>
      <c r="D114" s="29" t="s">
        <v>528</v>
      </c>
      <c r="E114" s="30">
        <v>1500</v>
      </c>
      <c r="F114" s="31">
        <v>1536.1575</v>
      </c>
      <c r="G114" s="32">
        <v>2.5929500000000001E-3</v>
      </c>
      <c r="H114" s="27">
        <v>6.8375000000000004</v>
      </c>
    </row>
    <row r="115" spans="1:8" ht="25.5" x14ac:dyDescent="0.2">
      <c r="A115" s="28">
        <v>22</v>
      </c>
      <c r="B115" s="29" t="s">
        <v>569</v>
      </c>
      <c r="C115" s="29" t="s">
        <v>570</v>
      </c>
      <c r="D115" s="29" t="s">
        <v>525</v>
      </c>
      <c r="E115" s="30">
        <v>1500</v>
      </c>
      <c r="F115" s="31">
        <v>1522.653</v>
      </c>
      <c r="G115" s="32">
        <v>2.5701600000000002E-3</v>
      </c>
      <c r="H115" s="27">
        <v>6.9275000000000002</v>
      </c>
    </row>
    <row r="116" spans="1:8" ht="25.5" x14ac:dyDescent="0.2">
      <c r="A116" s="28">
        <v>23</v>
      </c>
      <c r="B116" s="29" t="s">
        <v>571</v>
      </c>
      <c r="C116" s="29" t="s">
        <v>572</v>
      </c>
      <c r="D116" s="29" t="s">
        <v>528</v>
      </c>
      <c r="E116" s="30">
        <v>1500</v>
      </c>
      <c r="F116" s="31">
        <v>1515.6569999999999</v>
      </c>
      <c r="G116" s="32">
        <v>2.55835E-3</v>
      </c>
      <c r="H116" s="27">
        <v>6.8593999999999999</v>
      </c>
    </row>
    <row r="117" spans="1:8" ht="25.5" x14ac:dyDescent="0.2">
      <c r="A117" s="28">
        <v>24</v>
      </c>
      <c r="B117" s="29" t="s">
        <v>573</v>
      </c>
      <c r="C117" s="29" t="s">
        <v>574</v>
      </c>
      <c r="D117" s="29" t="s">
        <v>528</v>
      </c>
      <c r="E117" s="30">
        <v>1500</v>
      </c>
      <c r="F117" s="31">
        <v>1500.9045000000001</v>
      </c>
      <c r="G117" s="32">
        <v>2.53345E-3</v>
      </c>
      <c r="H117" s="27">
        <v>7.09</v>
      </c>
    </row>
    <row r="118" spans="1:8" ht="25.5" x14ac:dyDescent="0.2">
      <c r="A118" s="28">
        <v>25</v>
      </c>
      <c r="B118" s="29" t="s">
        <v>575</v>
      </c>
      <c r="C118" s="29" t="s">
        <v>576</v>
      </c>
      <c r="D118" s="29" t="s">
        <v>528</v>
      </c>
      <c r="E118" s="30">
        <v>150</v>
      </c>
      <c r="F118" s="31">
        <v>1481.9069999999999</v>
      </c>
      <c r="G118" s="32">
        <v>2.5013800000000001E-3</v>
      </c>
      <c r="H118" s="27">
        <v>7.1050000000000004</v>
      </c>
    </row>
    <row r="119" spans="1:8" ht="25.5" x14ac:dyDescent="0.2">
      <c r="A119" s="28">
        <v>26</v>
      </c>
      <c r="B119" s="29" t="s">
        <v>577</v>
      </c>
      <c r="C119" s="29" t="s">
        <v>578</v>
      </c>
      <c r="D119" s="29" t="s">
        <v>528</v>
      </c>
      <c r="E119" s="30">
        <v>1000</v>
      </c>
      <c r="F119" s="31">
        <v>1016.221</v>
      </c>
      <c r="G119" s="32">
        <v>1.7153299999999999E-3</v>
      </c>
      <c r="H119" s="27">
        <v>6.9</v>
      </c>
    </row>
    <row r="120" spans="1:8" ht="25.5" x14ac:dyDescent="0.2">
      <c r="A120" s="28">
        <v>27</v>
      </c>
      <c r="B120" s="29" t="s">
        <v>579</v>
      </c>
      <c r="C120" s="29" t="s">
        <v>580</v>
      </c>
      <c r="D120" s="29" t="s">
        <v>581</v>
      </c>
      <c r="E120" s="30">
        <v>1000</v>
      </c>
      <c r="F120" s="31">
        <v>1010.619</v>
      </c>
      <c r="G120" s="32">
        <v>1.70587E-3</v>
      </c>
      <c r="H120" s="27">
        <v>7.6050000000000004</v>
      </c>
    </row>
    <row r="121" spans="1:8" x14ac:dyDescent="0.2">
      <c r="A121" s="28">
        <v>28</v>
      </c>
      <c r="B121" s="29" t="s">
        <v>582</v>
      </c>
      <c r="C121" s="29" t="s">
        <v>583</v>
      </c>
      <c r="D121" s="29" t="s">
        <v>525</v>
      </c>
      <c r="E121" s="30">
        <v>1000</v>
      </c>
      <c r="F121" s="31">
        <v>1010.066</v>
      </c>
      <c r="G121" s="32">
        <v>1.7049400000000001E-3</v>
      </c>
      <c r="H121" s="27">
        <v>7.43</v>
      </c>
    </row>
    <row r="122" spans="1:8" x14ac:dyDescent="0.2">
      <c r="A122" s="28">
        <v>29</v>
      </c>
      <c r="B122" s="29" t="s">
        <v>584</v>
      </c>
      <c r="C122" s="29" t="s">
        <v>585</v>
      </c>
      <c r="D122" s="29" t="s">
        <v>528</v>
      </c>
      <c r="E122" s="30">
        <v>1000</v>
      </c>
      <c r="F122" s="31">
        <v>1007.093</v>
      </c>
      <c r="G122" s="32">
        <v>1.6999199999999999E-3</v>
      </c>
      <c r="H122" s="27">
        <v>6.8579999999999997</v>
      </c>
    </row>
    <row r="123" spans="1:8" x14ac:dyDescent="0.2">
      <c r="A123" s="28">
        <v>30</v>
      </c>
      <c r="B123" s="29" t="s">
        <v>586</v>
      </c>
      <c r="C123" s="29" t="s">
        <v>587</v>
      </c>
      <c r="D123" s="29" t="s">
        <v>528</v>
      </c>
      <c r="E123" s="30">
        <v>1000</v>
      </c>
      <c r="F123" s="31">
        <v>1005.443</v>
      </c>
      <c r="G123" s="32">
        <v>1.69714E-3</v>
      </c>
      <c r="H123" s="27">
        <v>6.8550000000000004</v>
      </c>
    </row>
    <row r="124" spans="1:8" ht="25.5" x14ac:dyDescent="0.2">
      <c r="A124" s="28">
        <v>31</v>
      </c>
      <c r="B124" s="29" t="s">
        <v>588</v>
      </c>
      <c r="C124" s="29" t="s">
        <v>589</v>
      </c>
      <c r="D124" s="29" t="s">
        <v>528</v>
      </c>
      <c r="E124" s="30">
        <v>1000</v>
      </c>
      <c r="F124" s="31">
        <v>1003.362</v>
      </c>
      <c r="G124" s="32">
        <v>1.6936200000000001E-3</v>
      </c>
      <c r="H124" s="27">
        <v>6.99</v>
      </c>
    </row>
    <row r="125" spans="1:8" x14ac:dyDescent="0.2">
      <c r="A125" s="28">
        <v>32</v>
      </c>
      <c r="B125" s="29" t="s">
        <v>590</v>
      </c>
      <c r="C125" s="29" t="s">
        <v>591</v>
      </c>
      <c r="D125" s="29" t="s">
        <v>528</v>
      </c>
      <c r="E125" s="30">
        <v>1000</v>
      </c>
      <c r="F125" s="31">
        <v>1003.329</v>
      </c>
      <c r="G125" s="32">
        <v>1.6935699999999999E-3</v>
      </c>
      <c r="H125" s="27">
        <v>6.94</v>
      </c>
    </row>
    <row r="126" spans="1:8" ht="25.5" x14ac:dyDescent="0.2">
      <c r="A126" s="28">
        <v>33</v>
      </c>
      <c r="B126" s="29" t="s">
        <v>592</v>
      </c>
      <c r="C126" s="29" t="s">
        <v>593</v>
      </c>
      <c r="D126" s="29" t="s">
        <v>528</v>
      </c>
      <c r="E126" s="30">
        <v>100</v>
      </c>
      <c r="F126" s="31">
        <v>1003.3150000000001</v>
      </c>
      <c r="G126" s="32">
        <v>1.6935400000000001E-3</v>
      </c>
      <c r="H126" s="27">
        <v>7.5</v>
      </c>
    </row>
    <row r="127" spans="1:8" x14ac:dyDescent="0.2">
      <c r="A127" s="25"/>
      <c r="B127" s="25"/>
      <c r="C127" s="26" t="s">
        <v>143</v>
      </c>
      <c r="D127" s="25"/>
      <c r="E127" s="25" t="s">
        <v>144</v>
      </c>
      <c r="F127" s="33">
        <v>67345.757500000007</v>
      </c>
      <c r="G127" s="34">
        <v>0.11367613999999999</v>
      </c>
      <c r="H127" s="27" t="s">
        <v>144</v>
      </c>
    </row>
    <row r="128" spans="1:8" x14ac:dyDescent="0.2">
      <c r="A128" s="25"/>
      <c r="B128" s="25"/>
      <c r="C128" s="35"/>
      <c r="D128" s="25"/>
      <c r="E128" s="25"/>
      <c r="F128" s="36"/>
      <c r="G128" s="36"/>
      <c r="H128" s="27" t="s">
        <v>144</v>
      </c>
    </row>
    <row r="129" spans="1:8" x14ac:dyDescent="0.2">
      <c r="A129" s="25"/>
      <c r="B129" s="25"/>
      <c r="C129" s="26" t="s">
        <v>153</v>
      </c>
      <c r="D129" s="25"/>
      <c r="E129" s="25"/>
      <c r="F129" s="25"/>
      <c r="G129" s="25"/>
      <c r="H129" s="27" t="s">
        <v>144</v>
      </c>
    </row>
    <row r="130" spans="1:8" x14ac:dyDescent="0.2">
      <c r="A130" s="25"/>
      <c r="B130" s="25"/>
      <c r="C130" s="26" t="s">
        <v>143</v>
      </c>
      <c r="D130" s="25"/>
      <c r="E130" s="25" t="s">
        <v>144</v>
      </c>
      <c r="F130" s="37" t="s">
        <v>146</v>
      </c>
      <c r="G130" s="34">
        <v>0</v>
      </c>
      <c r="H130" s="27" t="s">
        <v>144</v>
      </c>
    </row>
    <row r="131" spans="1:8" x14ac:dyDescent="0.2">
      <c r="A131" s="25"/>
      <c r="B131" s="25"/>
      <c r="C131" s="35"/>
      <c r="D131" s="25"/>
      <c r="E131" s="25"/>
      <c r="F131" s="36"/>
      <c r="G131" s="36"/>
      <c r="H131" s="27" t="s">
        <v>144</v>
      </c>
    </row>
    <row r="132" spans="1:8" x14ac:dyDescent="0.2">
      <c r="A132" s="25"/>
      <c r="B132" s="25"/>
      <c r="C132" s="26" t="s">
        <v>154</v>
      </c>
      <c r="D132" s="25"/>
      <c r="E132" s="25"/>
      <c r="F132" s="25"/>
      <c r="G132" s="25"/>
      <c r="H132" s="27" t="s">
        <v>144</v>
      </c>
    </row>
    <row r="133" spans="1:8" ht="25.5" x14ac:dyDescent="0.2">
      <c r="A133" s="28">
        <v>1</v>
      </c>
      <c r="B133" s="29" t="s">
        <v>594</v>
      </c>
      <c r="C133" s="29" t="s">
        <v>595</v>
      </c>
      <c r="D133" s="29" t="s">
        <v>498</v>
      </c>
      <c r="E133" s="30">
        <v>30000000</v>
      </c>
      <c r="F133" s="31">
        <v>31480.35</v>
      </c>
      <c r="G133" s="32">
        <v>5.3137179999999999E-2</v>
      </c>
      <c r="H133" s="27">
        <v>6.4678000000000004</v>
      </c>
    </row>
    <row r="134" spans="1:8" ht="25.5" x14ac:dyDescent="0.2">
      <c r="A134" s="28">
        <v>2</v>
      </c>
      <c r="B134" s="29" t="s">
        <v>596</v>
      </c>
      <c r="C134" s="29" t="s">
        <v>1064</v>
      </c>
      <c r="D134" s="29" t="s">
        <v>498</v>
      </c>
      <c r="E134" s="30">
        <v>10000000</v>
      </c>
      <c r="F134" s="31">
        <v>10704.1</v>
      </c>
      <c r="G134" s="32">
        <v>1.8067960000000001E-2</v>
      </c>
      <c r="H134" s="27">
        <v>6.5606</v>
      </c>
    </row>
    <row r="135" spans="1:8" x14ac:dyDescent="0.2">
      <c r="A135" s="28">
        <v>3</v>
      </c>
      <c r="B135" s="29" t="s">
        <v>597</v>
      </c>
      <c r="C135" s="29" t="s">
        <v>598</v>
      </c>
      <c r="D135" s="29" t="s">
        <v>498</v>
      </c>
      <c r="E135" s="30">
        <v>3000000</v>
      </c>
      <c r="F135" s="31">
        <v>3182.4360000000001</v>
      </c>
      <c r="G135" s="32">
        <v>5.3717900000000004E-3</v>
      </c>
      <c r="H135" s="27">
        <v>6.5559000000000003</v>
      </c>
    </row>
    <row r="136" spans="1:8" ht="25.5" x14ac:dyDescent="0.2">
      <c r="A136" s="28">
        <v>4</v>
      </c>
      <c r="B136" s="29" t="s">
        <v>599</v>
      </c>
      <c r="C136" s="29" t="s">
        <v>600</v>
      </c>
      <c r="D136" s="29" t="s">
        <v>498</v>
      </c>
      <c r="E136" s="30">
        <v>2750000</v>
      </c>
      <c r="F136" s="31">
        <v>2948.0082499999999</v>
      </c>
      <c r="G136" s="32">
        <v>4.9760799999999999E-3</v>
      </c>
      <c r="H136" s="27">
        <v>6.9264999999999999</v>
      </c>
    </row>
    <row r="137" spans="1:8" x14ac:dyDescent="0.2">
      <c r="A137" s="28">
        <v>5</v>
      </c>
      <c r="B137" s="29" t="s">
        <v>601</v>
      </c>
      <c r="C137" s="29" t="s">
        <v>602</v>
      </c>
      <c r="D137" s="29" t="s">
        <v>498</v>
      </c>
      <c r="E137" s="30">
        <v>2500000</v>
      </c>
      <c r="F137" s="31">
        <v>2661.8274999999999</v>
      </c>
      <c r="G137" s="32">
        <v>4.4930300000000003E-3</v>
      </c>
      <c r="H137" s="27">
        <v>6.8956</v>
      </c>
    </row>
    <row r="138" spans="1:8" ht="25.5" x14ac:dyDescent="0.2">
      <c r="A138" s="28">
        <v>6</v>
      </c>
      <c r="B138" s="29" t="s">
        <v>603</v>
      </c>
      <c r="C138" s="29" t="s">
        <v>1063</v>
      </c>
      <c r="D138" s="29" t="s">
        <v>498</v>
      </c>
      <c r="E138" s="30">
        <v>2500000</v>
      </c>
      <c r="F138" s="31">
        <v>2586.9</v>
      </c>
      <c r="G138" s="32">
        <v>4.3665500000000003E-3</v>
      </c>
      <c r="H138" s="27">
        <v>6.1916000000000002</v>
      </c>
    </row>
    <row r="139" spans="1:8" ht="25.5" x14ac:dyDescent="0.2">
      <c r="A139" s="28">
        <v>7</v>
      </c>
      <c r="B139" s="29" t="s">
        <v>604</v>
      </c>
      <c r="C139" s="29" t="s">
        <v>605</v>
      </c>
      <c r="D139" s="29" t="s">
        <v>498</v>
      </c>
      <c r="E139" s="30">
        <v>1500000</v>
      </c>
      <c r="F139" s="31">
        <v>1565.4675</v>
      </c>
      <c r="G139" s="32">
        <v>2.6424299999999999E-3</v>
      </c>
      <c r="H139" s="27">
        <v>6.2472000000000003</v>
      </c>
    </row>
    <row r="140" spans="1:8" ht="38.25" x14ac:dyDescent="0.2">
      <c r="A140" s="28">
        <v>8</v>
      </c>
      <c r="B140" s="29" t="s">
        <v>606</v>
      </c>
      <c r="C140" s="29" t="s">
        <v>1083</v>
      </c>
      <c r="D140" s="29" t="s">
        <v>498</v>
      </c>
      <c r="E140" s="30">
        <v>1500000</v>
      </c>
      <c r="F140" s="31">
        <v>1512.9359999999999</v>
      </c>
      <c r="G140" s="32">
        <v>2.55376E-3</v>
      </c>
      <c r="H140" s="27">
        <v>7.01</v>
      </c>
    </row>
    <row r="141" spans="1:8" ht="25.5" x14ac:dyDescent="0.2">
      <c r="A141" s="28">
        <v>9</v>
      </c>
      <c r="B141" s="29" t="s">
        <v>607</v>
      </c>
      <c r="C141" s="29" t="s">
        <v>608</v>
      </c>
      <c r="D141" s="29" t="s">
        <v>498</v>
      </c>
      <c r="E141" s="30">
        <v>1270000</v>
      </c>
      <c r="F141" s="31">
        <v>1334.2035800000001</v>
      </c>
      <c r="G141" s="32">
        <v>2.2520700000000001E-3</v>
      </c>
      <c r="H141" s="27">
        <v>6.7864000000000004</v>
      </c>
    </row>
    <row r="142" spans="1:8" x14ac:dyDescent="0.2">
      <c r="A142" s="25"/>
      <c r="B142" s="25"/>
      <c r="C142" s="26" t="s">
        <v>143</v>
      </c>
      <c r="D142" s="25"/>
      <c r="E142" s="25" t="s">
        <v>144</v>
      </c>
      <c r="F142" s="33">
        <v>57976.22883</v>
      </c>
      <c r="G142" s="34">
        <v>9.7860849999999999E-2</v>
      </c>
      <c r="H142" s="27" t="s">
        <v>144</v>
      </c>
    </row>
    <row r="143" spans="1:8" x14ac:dyDescent="0.2">
      <c r="A143" s="25"/>
      <c r="B143" s="25"/>
      <c r="C143" s="35"/>
      <c r="D143" s="25"/>
      <c r="E143" s="25"/>
      <c r="F143" s="36"/>
      <c r="G143" s="36"/>
      <c r="H143" s="27" t="s">
        <v>144</v>
      </c>
    </row>
    <row r="144" spans="1:8" x14ac:dyDescent="0.2">
      <c r="A144" s="25"/>
      <c r="B144" s="25"/>
      <c r="C144" s="26" t="s">
        <v>155</v>
      </c>
      <c r="D144" s="25"/>
      <c r="E144" s="25"/>
      <c r="F144" s="36"/>
      <c r="G144" s="36"/>
      <c r="H144" s="27" t="s">
        <v>144</v>
      </c>
    </row>
    <row r="145" spans="1:8" x14ac:dyDescent="0.2">
      <c r="A145" s="25"/>
      <c r="B145" s="25"/>
      <c r="C145" s="26" t="s">
        <v>143</v>
      </c>
      <c r="D145" s="25"/>
      <c r="E145" s="25" t="s">
        <v>144</v>
      </c>
      <c r="F145" s="37" t="s">
        <v>146</v>
      </c>
      <c r="G145" s="34">
        <v>0</v>
      </c>
      <c r="H145" s="27" t="s">
        <v>144</v>
      </c>
    </row>
    <row r="146" spans="1:8" x14ac:dyDescent="0.2">
      <c r="A146" s="25"/>
      <c r="B146" s="25"/>
      <c r="C146" s="35"/>
      <c r="D146" s="25"/>
      <c r="E146" s="25"/>
      <c r="F146" s="36"/>
      <c r="G146" s="36"/>
      <c r="H146" s="27" t="s">
        <v>144</v>
      </c>
    </row>
    <row r="147" spans="1:8" x14ac:dyDescent="0.2">
      <c r="A147" s="25"/>
      <c r="B147" s="25"/>
      <c r="C147" s="26" t="s">
        <v>156</v>
      </c>
      <c r="D147" s="25"/>
      <c r="E147" s="25"/>
      <c r="F147" s="33">
        <v>125321.98633</v>
      </c>
      <c r="G147" s="34">
        <v>0.21153699000000001</v>
      </c>
      <c r="H147" s="27" t="s">
        <v>144</v>
      </c>
    </row>
    <row r="148" spans="1:8" x14ac:dyDescent="0.2">
      <c r="A148" s="25"/>
      <c r="B148" s="25"/>
      <c r="C148" s="35"/>
      <c r="D148" s="25"/>
      <c r="E148" s="25"/>
      <c r="F148" s="36"/>
      <c r="G148" s="36"/>
      <c r="H148" s="27" t="s">
        <v>144</v>
      </c>
    </row>
    <row r="149" spans="1:8" x14ac:dyDescent="0.2">
      <c r="A149" s="25"/>
      <c r="B149" s="25"/>
      <c r="C149" s="26" t="s">
        <v>157</v>
      </c>
      <c r="D149" s="25"/>
      <c r="E149" s="25"/>
      <c r="F149" s="36"/>
      <c r="G149" s="36"/>
      <c r="H149" s="27" t="s">
        <v>144</v>
      </c>
    </row>
    <row r="150" spans="1:8" x14ac:dyDescent="0.2">
      <c r="A150" s="25"/>
      <c r="B150" s="25"/>
      <c r="C150" s="26" t="s">
        <v>158</v>
      </c>
      <c r="D150" s="25"/>
      <c r="E150" s="25"/>
      <c r="F150" s="36"/>
      <c r="G150" s="36"/>
      <c r="H150" s="27" t="s">
        <v>144</v>
      </c>
    </row>
    <row r="151" spans="1:8" x14ac:dyDescent="0.2">
      <c r="A151" s="28">
        <v>1</v>
      </c>
      <c r="B151" s="29" t="s">
        <v>609</v>
      </c>
      <c r="C151" s="29" t="s">
        <v>610</v>
      </c>
      <c r="D151" s="29" t="s">
        <v>611</v>
      </c>
      <c r="E151" s="30">
        <v>500</v>
      </c>
      <c r="F151" s="31">
        <v>2499.58</v>
      </c>
      <c r="G151" s="32">
        <v>4.2191599999999996E-3</v>
      </c>
      <c r="H151" s="27">
        <v>6.149</v>
      </c>
    </row>
    <row r="152" spans="1:8" x14ac:dyDescent="0.2">
      <c r="A152" s="28">
        <v>2</v>
      </c>
      <c r="B152" s="29" t="s">
        <v>612</v>
      </c>
      <c r="C152" s="29" t="s">
        <v>613</v>
      </c>
      <c r="D152" s="29" t="s">
        <v>611</v>
      </c>
      <c r="E152" s="30">
        <v>100</v>
      </c>
      <c r="F152" s="31">
        <v>475.601</v>
      </c>
      <c r="G152" s="32">
        <v>8.0278999999999995E-4</v>
      </c>
      <c r="H152" s="27">
        <v>6.7115</v>
      </c>
    </row>
    <row r="153" spans="1:8" x14ac:dyDescent="0.2">
      <c r="A153" s="25"/>
      <c r="B153" s="25"/>
      <c r="C153" s="26" t="s">
        <v>143</v>
      </c>
      <c r="D153" s="25"/>
      <c r="E153" s="25" t="s">
        <v>144</v>
      </c>
      <c r="F153" s="33">
        <v>2975.181</v>
      </c>
      <c r="G153" s="34">
        <v>5.0219499999999999E-3</v>
      </c>
      <c r="H153" s="27" t="s">
        <v>144</v>
      </c>
    </row>
    <row r="154" spans="1:8" x14ac:dyDescent="0.2">
      <c r="A154" s="25"/>
      <c r="B154" s="25"/>
      <c r="C154" s="35"/>
      <c r="D154" s="25"/>
      <c r="E154" s="25"/>
      <c r="F154" s="36"/>
      <c r="G154" s="36"/>
      <c r="H154" s="27" t="s">
        <v>144</v>
      </c>
    </row>
    <row r="155" spans="1:8" x14ac:dyDescent="0.2">
      <c r="A155" s="25"/>
      <c r="B155" s="25"/>
      <c r="C155" s="26" t="s">
        <v>159</v>
      </c>
      <c r="D155" s="25"/>
      <c r="E155" s="25"/>
      <c r="F155" s="36"/>
      <c r="G155" s="36"/>
      <c r="H155" s="27" t="s">
        <v>144</v>
      </c>
    </row>
    <row r="156" spans="1:8" x14ac:dyDescent="0.2">
      <c r="A156" s="25"/>
      <c r="B156" s="25"/>
      <c r="C156" s="26" t="s">
        <v>143</v>
      </c>
      <c r="D156" s="25"/>
      <c r="E156" s="25" t="s">
        <v>144</v>
      </c>
      <c r="F156" s="37" t="s">
        <v>146</v>
      </c>
      <c r="G156" s="34">
        <v>0</v>
      </c>
      <c r="H156" s="27" t="s">
        <v>144</v>
      </c>
    </row>
    <row r="157" spans="1:8" x14ac:dyDescent="0.2">
      <c r="A157" s="25"/>
      <c r="B157" s="25"/>
      <c r="C157" s="35"/>
      <c r="D157" s="25"/>
      <c r="E157" s="25"/>
      <c r="F157" s="36"/>
      <c r="G157" s="36"/>
      <c r="H157" s="27" t="s">
        <v>144</v>
      </c>
    </row>
    <row r="158" spans="1:8" x14ac:dyDescent="0.2">
      <c r="A158" s="25"/>
      <c r="B158" s="25"/>
      <c r="C158" s="26" t="s">
        <v>160</v>
      </c>
      <c r="D158" s="25"/>
      <c r="E158" s="25"/>
      <c r="F158" s="36"/>
      <c r="G158" s="36"/>
      <c r="H158" s="27" t="s">
        <v>144</v>
      </c>
    </row>
    <row r="159" spans="1:8" x14ac:dyDescent="0.2">
      <c r="A159" s="25"/>
      <c r="B159" s="25"/>
      <c r="C159" s="26" t="s">
        <v>143</v>
      </c>
      <c r="D159" s="25"/>
      <c r="E159" s="25" t="s">
        <v>144</v>
      </c>
      <c r="F159" s="37" t="s">
        <v>146</v>
      </c>
      <c r="G159" s="34">
        <v>0</v>
      </c>
      <c r="H159" s="27" t="s">
        <v>144</v>
      </c>
    </row>
    <row r="160" spans="1:8" x14ac:dyDescent="0.2">
      <c r="A160" s="25"/>
      <c r="B160" s="25"/>
      <c r="C160" s="35"/>
      <c r="D160" s="25"/>
      <c r="E160" s="25"/>
      <c r="F160" s="36"/>
      <c r="G160" s="36"/>
      <c r="H160" s="27" t="s">
        <v>144</v>
      </c>
    </row>
    <row r="161" spans="1:8" x14ac:dyDescent="0.2">
      <c r="A161" s="25"/>
      <c r="B161" s="25"/>
      <c r="C161" s="26" t="s">
        <v>161</v>
      </c>
      <c r="D161" s="25"/>
      <c r="E161" s="25"/>
      <c r="F161" s="36"/>
      <c r="G161" s="36"/>
      <c r="H161" s="27" t="s">
        <v>144</v>
      </c>
    </row>
    <row r="162" spans="1:8" x14ac:dyDescent="0.2">
      <c r="A162" s="28">
        <v>1</v>
      </c>
      <c r="B162" s="29"/>
      <c r="C162" s="29" t="s">
        <v>162</v>
      </c>
      <c r="D162" s="29"/>
      <c r="E162" s="39"/>
      <c r="F162" s="31">
        <v>17298.459487369</v>
      </c>
      <c r="G162" s="32">
        <v>2.91989E-2</v>
      </c>
      <c r="H162" s="27">
        <v>5.95</v>
      </c>
    </row>
    <row r="163" spans="1:8" x14ac:dyDescent="0.2">
      <c r="A163" s="25"/>
      <c r="B163" s="25"/>
      <c r="C163" s="26" t="s">
        <v>143</v>
      </c>
      <c r="D163" s="25"/>
      <c r="E163" s="25" t="s">
        <v>144</v>
      </c>
      <c r="F163" s="33">
        <v>17298.459487369</v>
      </c>
      <c r="G163" s="34">
        <v>2.91989E-2</v>
      </c>
      <c r="H163" s="27" t="s">
        <v>144</v>
      </c>
    </row>
    <row r="164" spans="1:8" x14ac:dyDescent="0.2">
      <c r="A164" s="25"/>
      <c r="B164" s="25"/>
      <c r="C164" s="35"/>
      <c r="D164" s="25"/>
      <c r="E164" s="25"/>
      <c r="F164" s="36"/>
      <c r="G164" s="36"/>
      <c r="H164" s="27" t="s">
        <v>144</v>
      </c>
    </row>
    <row r="165" spans="1:8" x14ac:dyDescent="0.2">
      <c r="A165" s="25"/>
      <c r="B165" s="25"/>
      <c r="C165" s="26" t="s">
        <v>163</v>
      </c>
      <c r="D165" s="25"/>
      <c r="E165" s="25"/>
      <c r="F165" s="33">
        <v>20273.640487369001</v>
      </c>
      <c r="G165" s="34">
        <v>3.4220849999999997E-2</v>
      </c>
      <c r="H165" s="27" t="s">
        <v>144</v>
      </c>
    </row>
    <row r="166" spans="1:8" x14ac:dyDescent="0.2">
      <c r="A166" s="25"/>
      <c r="B166" s="25"/>
      <c r="C166" s="36"/>
      <c r="D166" s="25"/>
      <c r="E166" s="25"/>
      <c r="F166" s="25"/>
      <c r="G166" s="25"/>
      <c r="H166" s="27" t="s">
        <v>144</v>
      </c>
    </row>
    <row r="167" spans="1:8" x14ac:dyDescent="0.2">
      <c r="A167" s="25"/>
      <c r="B167" s="25"/>
      <c r="C167" s="26" t="s">
        <v>164</v>
      </c>
      <c r="D167" s="25"/>
      <c r="E167" s="25"/>
      <c r="F167" s="25"/>
      <c r="G167" s="25"/>
      <c r="H167" s="27" t="s">
        <v>144</v>
      </c>
    </row>
    <row r="168" spans="1:8" x14ac:dyDescent="0.2">
      <c r="A168" s="25"/>
      <c r="B168" s="25"/>
      <c r="C168" s="26" t="s">
        <v>165</v>
      </c>
      <c r="D168" s="25"/>
      <c r="E168" s="25"/>
      <c r="F168" s="25"/>
      <c r="G168" s="25"/>
      <c r="H168" s="27" t="s">
        <v>144</v>
      </c>
    </row>
    <row r="169" spans="1:8" ht="25.5" x14ac:dyDescent="0.2">
      <c r="A169" s="28">
        <v>1</v>
      </c>
      <c r="B169" s="29" t="s">
        <v>499</v>
      </c>
      <c r="C169" s="29" t="s">
        <v>1065</v>
      </c>
      <c r="D169" s="29"/>
      <c r="E169" s="96">
        <v>69857221.264300004</v>
      </c>
      <c r="F169" s="31">
        <v>10430.172135309</v>
      </c>
      <c r="G169" s="32">
        <v>1.7605590000000001E-2</v>
      </c>
      <c r="H169" s="27" t="s">
        <v>144</v>
      </c>
    </row>
    <row r="170" spans="1:8" x14ac:dyDescent="0.2">
      <c r="A170" s="28">
        <v>2</v>
      </c>
      <c r="B170" s="29" t="s">
        <v>315</v>
      </c>
      <c r="C170" s="29" t="s">
        <v>316</v>
      </c>
      <c r="D170" s="29"/>
      <c r="E170" s="96">
        <v>433882.353</v>
      </c>
      <c r="F170" s="31">
        <v>10002.36754865</v>
      </c>
      <c r="G170" s="32">
        <v>1.6883470000000001E-2</v>
      </c>
      <c r="H170" s="27" t="s">
        <v>144</v>
      </c>
    </row>
    <row r="171" spans="1:8" x14ac:dyDescent="0.2">
      <c r="A171" s="25"/>
      <c r="B171" s="25"/>
      <c r="C171" s="26" t="s">
        <v>143</v>
      </c>
      <c r="D171" s="25"/>
      <c r="E171" s="25" t="s">
        <v>144</v>
      </c>
      <c r="F171" s="33">
        <v>20432.539683958999</v>
      </c>
      <c r="G171" s="34">
        <v>3.4489060000000002E-2</v>
      </c>
      <c r="H171" s="27" t="s">
        <v>144</v>
      </c>
    </row>
    <row r="172" spans="1:8" x14ac:dyDescent="0.2">
      <c r="A172" s="25"/>
      <c r="B172" s="25"/>
      <c r="C172" s="35"/>
      <c r="D172" s="25"/>
      <c r="E172" s="25"/>
      <c r="F172" s="36"/>
      <c r="G172" s="36"/>
      <c r="H172" s="27" t="s">
        <v>144</v>
      </c>
    </row>
    <row r="173" spans="1:8" x14ac:dyDescent="0.2">
      <c r="A173" s="25"/>
      <c r="B173" s="25"/>
      <c r="C173" s="26" t="s">
        <v>166</v>
      </c>
      <c r="D173" s="25"/>
      <c r="E173" s="25"/>
      <c r="F173" s="25"/>
      <c r="G173" s="25"/>
      <c r="H173" s="27" t="s">
        <v>144</v>
      </c>
    </row>
    <row r="174" spans="1:8" x14ac:dyDescent="0.2">
      <c r="A174" s="25"/>
      <c r="B174" s="25"/>
      <c r="C174" s="26" t="s">
        <v>167</v>
      </c>
      <c r="D174" s="25"/>
      <c r="E174" s="25"/>
      <c r="F174" s="25"/>
      <c r="G174" s="25"/>
      <c r="H174" s="27" t="s">
        <v>144</v>
      </c>
    </row>
    <row r="175" spans="1:8" x14ac:dyDescent="0.2">
      <c r="A175" s="25"/>
      <c r="B175" s="25"/>
      <c r="C175" s="26" t="s">
        <v>143</v>
      </c>
      <c r="D175" s="25"/>
      <c r="E175" s="25" t="s">
        <v>144</v>
      </c>
      <c r="F175" s="37" t="s">
        <v>146</v>
      </c>
      <c r="G175" s="34">
        <v>0</v>
      </c>
      <c r="H175" s="27" t="s">
        <v>144</v>
      </c>
    </row>
    <row r="176" spans="1:8" x14ac:dyDescent="0.2">
      <c r="A176" s="25"/>
      <c r="B176" s="25"/>
      <c r="C176" s="35"/>
      <c r="D176" s="25"/>
      <c r="E176" s="25"/>
      <c r="F176" s="36"/>
      <c r="G176" s="36"/>
      <c r="H176" s="27" t="s">
        <v>144</v>
      </c>
    </row>
    <row r="177" spans="1:17" ht="25.5" x14ac:dyDescent="0.2">
      <c r="A177" s="25"/>
      <c r="B177" s="25"/>
      <c r="C177" s="26" t="s">
        <v>168</v>
      </c>
      <c r="D177" s="25"/>
      <c r="E177" s="25"/>
      <c r="F177" s="36"/>
      <c r="G177" s="36"/>
      <c r="H177" s="27" t="s">
        <v>144</v>
      </c>
    </row>
    <row r="178" spans="1:17" x14ac:dyDescent="0.2">
      <c r="A178" s="25"/>
      <c r="B178" s="25"/>
      <c r="C178" s="26" t="s">
        <v>143</v>
      </c>
      <c r="D178" s="25"/>
      <c r="E178" s="25" t="s">
        <v>144</v>
      </c>
      <c r="F178" s="37" t="s">
        <v>146</v>
      </c>
      <c r="G178" s="34">
        <v>0</v>
      </c>
      <c r="H178" s="27" t="s">
        <v>144</v>
      </c>
    </row>
    <row r="179" spans="1:17" x14ac:dyDescent="0.2">
      <c r="A179" s="25"/>
      <c r="B179" s="25"/>
      <c r="C179" s="35"/>
      <c r="D179" s="25"/>
      <c r="E179" s="25"/>
      <c r="F179" s="36"/>
      <c r="G179" s="36"/>
      <c r="H179" s="27" t="s">
        <v>144</v>
      </c>
    </row>
    <row r="180" spans="1:17" x14ac:dyDescent="0.2">
      <c r="A180" s="39"/>
      <c r="B180" s="29"/>
      <c r="C180" s="29" t="s">
        <v>501</v>
      </c>
      <c r="D180" s="29"/>
      <c r="E180" s="39"/>
      <c r="F180" s="31">
        <v>24.999804900000001</v>
      </c>
      <c r="G180" s="32">
        <v>4.2200000000000003E-5</v>
      </c>
      <c r="H180" s="27" t="s">
        <v>144</v>
      </c>
    </row>
    <row r="181" spans="1:17" x14ac:dyDescent="0.2">
      <c r="A181" s="39"/>
      <c r="B181" s="29"/>
      <c r="C181" s="38" t="s">
        <v>898</v>
      </c>
      <c r="D181" s="29"/>
      <c r="E181" s="39"/>
      <c r="F181" s="31">
        <f>137.59625372-F66</f>
        <v>137.58625372</v>
      </c>
      <c r="G181" s="32">
        <v>2.3226E-4</v>
      </c>
      <c r="H181" s="27" t="s">
        <v>144</v>
      </c>
    </row>
    <row r="182" spans="1:17" x14ac:dyDescent="0.2">
      <c r="A182" s="35"/>
      <c r="B182" s="35"/>
      <c r="C182" s="26" t="s">
        <v>170</v>
      </c>
      <c r="D182" s="36"/>
      <c r="E182" s="36"/>
      <c r="F182" s="33">
        <f>F181+F180+F171+F165+F147+F90</f>
        <v>592435.42313894792</v>
      </c>
      <c r="G182" s="40">
        <f>G181+G180+G171+G165+G147+G90</f>
        <v>0.99999207890533071</v>
      </c>
      <c r="H182" s="27" t="s">
        <v>144</v>
      </c>
    </row>
    <row r="183" spans="1:17" x14ac:dyDescent="0.2">
      <c r="A183" s="41"/>
      <c r="B183" s="41"/>
      <c r="C183" s="41"/>
      <c r="D183" s="42"/>
      <c r="E183" s="42"/>
      <c r="F183" s="42"/>
      <c r="G183" s="42"/>
    </row>
    <row r="184" spans="1:17" x14ac:dyDescent="0.2">
      <c r="A184" s="43"/>
      <c r="B184" s="242" t="s">
        <v>873</v>
      </c>
      <c r="C184" s="242"/>
      <c r="D184" s="242"/>
      <c r="E184" s="242"/>
      <c r="F184" s="242"/>
      <c r="G184" s="242"/>
      <c r="H184" s="242"/>
      <c r="J184" s="45"/>
    </row>
    <row r="185" spans="1:17" x14ac:dyDescent="0.2">
      <c r="A185" s="43"/>
      <c r="B185" s="242" t="s">
        <v>874</v>
      </c>
      <c r="C185" s="242"/>
      <c r="D185" s="242"/>
      <c r="E185" s="242"/>
      <c r="F185" s="242"/>
      <c r="G185" s="242"/>
      <c r="H185" s="242"/>
      <c r="J185" s="45"/>
    </row>
    <row r="186" spans="1:17" x14ac:dyDescent="0.2">
      <c r="A186" s="43"/>
      <c r="B186" s="242" t="s">
        <v>875</v>
      </c>
      <c r="C186" s="242"/>
      <c r="D186" s="242"/>
      <c r="E186" s="242"/>
      <c r="F186" s="242"/>
      <c r="G186" s="242"/>
      <c r="H186" s="242"/>
      <c r="J186" s="45"/>
    </row>
    <row r="187" spans="1:17" s="47" customFormat="1" ht="66.75" customHeight="1" x14ac:dyDescent="0.25">
      <c r="A187" s="46"/>
      <c r="B187" s="243" t="s">
        <v>876</v>
      </c>
      <c r="C187" s="243"/>
      <c r="D187" s="243"/>
      <c r="E187" s="243"/>
      <c r="F187" s="243"/>
      <c r="G187" s="243"/>
      <c r="H187" s="243"/>
      <c r="I187"/>
      <c r="J187" s="45"/>
      <c r="K187"/>
      <c r="L187"/>
      <c r="M187"/>
      <c r="N187"/>
      <c r="O187"/>
      <c r="P187"/>
      <c r="Q187"/>
    </row>
    <row r="188" spans="1:17" x14ac:dyDescent="0.2">
      <c r="A188" s="43"/>
      <c r="B188" s="242" t="s">
        <v>877</v>
      </c>
      <c r="C188" s="242"/>
      <c r="D188" s="242"/>
      <c r="E188" s="242"/>
      <c r="F188" s="242"/>
      <c r="G188" s="242"/>
      <c r="H188" s="242"/>
      <c r="J188" s="45"/>
    </row>
    <row r="189" spans="1:17" x14ac:dyDescent="0.2">
      <c r="A189" s="48"/>
      <c r="B189" s="48"/>
      <c r="C189" s="48"/>
      <c r="D189" s="49"/>
      <c r="E189" s="49"/>
      <c r="F189" s="49"/>
      <c r="G189" s="49"/>
    </row>
    <row r="190" spans="1:17" x14ac:dyDescent="0.2">
      <c r="A190" s="48"/>
      <c r="B190" s="244" t="s">
        <v>171</v>
      </c>
      <c r="C190" s="245"/>
      <c r="D190" s="246"/>
      <c r="E190" s="50"/>
      <c r="F190" s="49"/>
      <c r="G190" s="49"/>
    </row>
    <row r="191" spans="1:17" ht="25.5" customHeight="1" x14ac:dyDescent="0.2">
      <c r="A191" s="48"/>
      <c r="B191" s="239" t="s">
        <v>172</v>
      </c>
      <c r="C191" s="240"/>
      <c r="D191" s="51" t="s">
        <v>908</v>
      </c>
      <c r="E191" s="50"/>
      <c r="F191" s="49"/>
      <c r="G191" s="49"/>
    </row>
    <row r="192" spans="1:17" ht="12.75" customHeight="1" x14ac:dyDescent="0.2">
      <c r="A192" s="48"/>
      <c r="B192" s="237" t="s">
        <v>879</v>
      </c>
      <c r="C192" s="238"/>
      <c r="D192" s="51" t="str">
        <f>"Rs. "&amp;TEXT(F74,"0.00")&amp;" lacs/ #"</f>
        <v>Rs. 4.73 lacs/ #</v>
      </c>
      <c r="E192" s="50"/>
      <c r="F192" s="49"/>
      <c r="G192" s="49"/>
    </row>
    <row r="193" spans="1:10" x14ac:dyDescent="0.2">
      <c r="A193" s="48"/>
      <c r="B193" s="239" t="s">
        <v>174</v>
      </c>
      <c r="C193" s="240"/>
      <c r="D193" s="36" t="s">
        <v>144</v>
      </c>
      <c r="E193" s="50"/>
      <c r="F193" s="49"/>
      <c r="G193" s="49"/>
    </row>
    <row r="194" spans="1:10" x14ac:dyDescent="0.2">
      <c r="A194" s="54"/>
      <c r="B194" s="55" t="s">
        <v>144</v>
      </c>
      <c r="C194" s="55" t="s">
        <v>878</v>
      </c>
      <c r="D194" s="55" t="s">
        <v>175</v>
      </c>
      <c r="E194" s="54"/>
      <c r="F194" s="54"/>
      <c r="G194" s="54"/>
      <c r="H194" s="54"/>
      <c r="J194" s="45"/>
    </row>
    <row r="195" spans="1:10" x14ac:dyDescent="0.2">
      <c r="A195" s="54"/>
      <c r="B195" s="56" t="s">
        <v>176</v>
      </c>
      <c r="C195" s="57">
        <v>45747</v>
      </c>
      <c r="D195" s="57">
        <v>45777</v>
      </c>
      <c r="E195" s="54"/>
      <c r="F195" s="54"/>
      <c r="G195" s="54"/>
      <c r="J195" s="45"/>
    </row>
    <row r="196" spans="1:10" x14ac:dyDescent="0.2">
      <c r="A196" s="58"/>
      <c r="B196" s="29" t="s">
        <v>177</v>
      </c>
      <c r="C196" s="59">
        <v>174.04249999999999</v>
      </c>
      <c r="D196" s="59">
        <v>179.77889999999999</v>
      </c>
      <c r="E196" s="58"/>
      <c r="F196" s="60"/>
      <c r="G196" s="61"/>
    </row>
    <row r="197" spans="1:10" ht="25.5" x14ac:dyDescent="0.2">
      <c r="A197" s="58"/>
      <c r="B197" s="38" t="s">
        <v>913</v>
      </c>
      <c r="C197" s="59">
        <v>41.732700000000001</v>
      </c>
      <c r="D197" s="59">
        <v>42.752800000000001</v>
      </c>
      <c r="E197" s="58"/>
      <c r="F197" s="60"/>
      <c r="G197" s="61"/>
    </row>
    <row r="198" spans="1:10" x14ac:dyDescent="0.2">
      <c r="A198" s="58"/>
      <c r="B198" s="29" t="s">
        <v>178</v>
      </c>
      <c r="C198" s="59">
        <v>152.34229999999999</v>
      </c>
      <c r="D198" s="59">
        <v>157.22579999999999</v>
      </c>
      <c r="E198" s="58"/>
      <c r="F198" s="60"/>
      <c r="G198" s="61"/>
    </row>
    <row r="199" spans="1:10" ht="25.5" x14ac:dyDescent="0.2">
      <c r="A199" s="58"/>
      <c r="B199" s="38" t="s">
        <v>915</v>
      </c>
      <c r="C199" s="59">
        <v>27.2956</v>
      </c>
      <c r="D199" s="59">
        <v>27.916699999999999</v>
      </c>
      <c r="E199" s="58"/>
      <c r="F199" s="60"/>
      <c r="G199" s="61"/>
    </row>
    <row r="200" spans="1:10" x14ac:dyDescent="0.2">
      <c r="A200" s="58"/>
      <c r="B200" s="58"/>
      <c r="C200" s="58"/>
      <c r="D200" s="58"/>
      <c r="E200" s="58"/>
      <c r="F200" s="58"/>
      <c r="G200" s="58"/>
    </row>
    <row r="201" spans="1:10" x14ac:dyDescent="0.2">
      <c r="A201" s="58"/>
      <c r="B201" s="239" t="s">
        <v>880</v>
      </c>
      <c r="C201" s="240"/>
      <c r="D201" s="26" t="s">
        <v>144</v>
      </c>
      <c r="E201" s="58"/>
      <c r="F201" s="58"/>
      <c r="G201" s="58"/>
    </row>
    <row r="202" spans="1:10" x14ac:dyDescent="0.2">
      <c r="A202" s="58"/>
      <c r="B202" s="114" t="s">
        <v>176</v>
      </c>
      <c r="C202" s="115" t="s">
        <v>614</v>
      </c>
      <c r="D202" s="115" t="s">
        <v>615</v>
      </c>
      <c r="E202" s="58"/>
      <c r="F202" s="58"/>
      <c r="G202" s="58"/>
    </row>
    <row r="203" spans="1:10" ht="25.5" x14ac:dyDescent="0.2">
      <c r="A203" s="58"/>
      <c r="B203" s="38" t="s">
        <v>913</v>
      </c>
      <c r="C203" s="116">
        <v>0.35</v>
      </c>
      <c r="D203" s="116">
        <v>0.35</v>
      </c>
      <c r="E203" s="58"/>
      <c r="F203" s="60"/>
      <c r="G203" s="61"/>
    </row>
    <row r="204" spans="1:10" ht="25.5" x14ac:dyDescent="0.2">
      <c r="A204" s="58"/>
      <c r="B204" s="38" t="s">
        <v>915</v>
      </c>
      <c r="C204" s="116">
        <v>0.25</v>
      </c>
      <c r="D204" s="116">
        <v>0.25</v>
      </c>
      <c r="E204" s="58"/>
      <c r="F204" s="60"/>
      <c r="G204" s="61"/>
    </row>
    <row r="205" spans="1:10" x14ac:dyDescent="0.2">
      <c r="A205" s="58"/>
      <c r="B205" s="117"/>
      <c r="C205" s="117"/>
      <c r="D205" s="118"/>
      <c r="E205" s="58"/>
      <c r="F205" s="60"/>
      <c r="G205" s="61"/>
    </row>
    <row r="206" spans="1:10" ht="24.75" customHeight="1" x14ac:dyDescent="0.2">
      <c r="A206" s="54"/>
      <c r="B206" s="237" t="s">
        <v>179</v>
      </c>
      <c r="C206" s="238"/>
      <c r="D206" s="51" t="s">
        <v>173</v>
      </c>
      <c r="E206" s="65"/>
      <c r="F206" s="54"/>
      <c r="G206" s="54"/>
    </row>
    <row r="207" spans="1:10" ht="24" customHeight="1" x14ac:dyDescent="0.2">
      <c r="A207" s="54"/>
      <c r="B207" s="237" t="s">
        <v>180</v>
      </c>
      <c r="C207" s="238"/>
      <c r="D207" s="51" t="s">
        <v>173</v>
      </c>
      <c r="E207" s="65"/>
      <c r="F207" s="54"/>
      <c r="G207" s="54"/>
    </row>
    <row r="208" spans="1:10" x14ac:dyDescent="0.2">
      <c r="A208" s="54"/>
      <c r="B208" s="237" t="s">
        <v>181</v>
      </c>
      <c r="C208" s="238"/>
      <c r="D208" s="51" t="s">
        <v>173</v>
      </c>
      <c r="E208" s="65"/>
      <c r="F208" s="54"/>
      <c r="G208" s="54"/>
    </row>
    <row r="209" spans="1:16" x14ac:dyDescent="0.2">
      <c r="A209" s="54"/>
      <c r="B209" s="237" t="s">
        <v>182</v>
      </c>
      <c r="C209" s="238"/>
      <c r="D209" s="66">
        <v>1.1849139319511752</v>
      </c>
      <c r="E209" s="54"/>
      <c r="F209" s="44"/>
      <c r="G209" s="64"/>
    </row>
    <row r="211" spans="1:16" s="119" customFormat="1" x14ac:dyDescent="0.2">
      <c r="B211" s="120" t="s">
        <v>1056</v>
      </c>
      <c r="C211" s="121"/>
      <c r="D211" s="121"/>
      <c r="E211" s="121"/>
      <c r="F211" s="121"/>
      <c r="G211" s="121"/>
      <c r="I211"/>
      <c r="J211"/>
      <c r="K211"/>
      <c r="L211"/>
      <c r="M211"/>
      <c r="N211"/>
      <c r="O211"/>
    </row>
    <row r="212" spans="1:16" ht="13.5" customHeight="1" x14ac:dyDescent="0.2">
      <c r="B212" s="254" t="s">
        <v>917</v>
      </c>
      <c r="C212" s="254" t="s">
        <v>918</v>
      </c>
      <c r="D212" s="257" t="s">
        <v>919</v>
      </c>
      <c r="E212" s="258"/>
      <c r="F212" s="259"/>
      <c r="G212" s="260" t="s">
        <v>920</v>
      </c>
      <c r="H212" s="261"/>
      <c r="I212" s="262"/>
      <c r="J212" s="122"/>
      <c r="K212" s="122"/>
      <c r="L212" s="122"/>
      <c r="M212" s="122"/>
      <c r="N212" s="122"/>
      <c r="O212" s="122"/>
    </row>
    <row r="213" spans="1:16" ht="46.5" customHeight="1" x14ac:dyDescent="0.2">
      <c r="B213" s="255"/>
      <c r="C213" s="255"/>
      <c r="D213" s="263" t="s">
        <v>921</v>
      </c>
      <c r="E213" s="263" t="s">
        <v>922</v>
      </c>
      <c r="F213" s="263" t="s">
        <v>923</v>
      </c>
      <c r="G213" s="265" t="s">
        <v>924</v>
      </c>
      <c r="H213" s="266"/>
      <c r="I213" s="263" t="s">
        <v>925</v>
      </c>
      <c r="J213" s="122"/>
      <c r="K213" s="122"/>
      <c r="L213" s="122"/>
      <c r="M213" s="122"/>
      <c r="N213" s="122"/>
      <c r="O213" s="122"/>
    </row>
    <row r="214" spans="1:16" ht="21" customHeight="1" x14ac:dyDescent="0.2">
      <c r="B214" s="256"/>
      <c r="C214" s="256"/>
      <c r="D214" s="264"/>
      <c r="E214" s="264"/>
      <c r="F214" s="264"/>
      <c r="G214" s="123" t="s">
        <v>926</v>
      </c>
      <c r="H214" s="123" t="s">
        <v>927</v>
      </c>
      <c r="I214" s="264"/>
      <c r="J214" s="122"/>
      <c r="K214" s="122"/>
      <c r="L214" s="122"/>
      <c r="M214" s="122"/>
      <c r="N214" s="122"/>
      <c r="O214" s="122"/>
    </row>
    <row r="215" spans="1:16" ht="13.5" x14ac:dyDescent="0.25">
      <c r="B215" s="124" t="s">
        <v>928</v>
      </c>
      <c r="C215" s="125" t="s">
        <v>929</v>
      </c>
      <c r="D215" s="126">
        <v>977.7</v>
      </c>
      <c r="E215" s="7">
        <v>22.3</v>
      </c>
      <c r="F215" s="127">
        <f>D215+E215</f>
        <v>1000</v>
      </c>
      <c r="G215" s="8">
        <v>42.319693431000005</v>
      </c>
      <c r="H215" s="8">
        <v>26.66</v>
      </c>
      <c r="I215" s="8">
        <f>G215+H215</f>
        <v>68.979693431000001</v>
      </c>
      <c r="J215" s="122"/>
      <c r="K215" s="122"/>
      <c r="L215" s="122"/>
      <c r="M215" s="122"/>
      <c r="N215" s="122"/>
      <c r="O215" s="122"/>
    </row>
    <row r="216" spans="1:16" ht="42" customHeight="1" x14ac:dyDescent="0.2">
      <c r="B216" s="272" t="s">
        <v>1060</v>
      </c>
      <c r="C216" s="272"/>
      <c r="D216" s="272"/>
      <c r="E216" s="272"/>
      <c r="F216" s="272"/>
      <c r="G216" s="272"/>
      <c r="H216" s="272"/>
      <c r="I216" s="272"/>
      <c r="J216" s="128"/>
      <c r="K216" s="122"/>
      <c r="L216" s="122"/>
      <c r="M216" s="122"/>
      <c r="N216" s="122"/>
      <c r="O216" s="122"/>
    </row>
    <row r="217" spans="1:16" ht="13.5" x14ac:dyDescent="0.25">
      <c r="B217" s="129" t="s">
        <v>930</v>
      </c>
      <c r="I217" s="122"/>
      <c r="J217" s="24"/>
      <c r="K217" s="122"/>
      <c r="L217" s="122"/>
      <c r="M217" s="122"/>
      <c r="N217" s="122"/>
      <c r="O217" s="122"/>
      <c r="P217" s="122"/>
    </row>
    <row r="218" spans="1:16" x14ac:dyDescent="0.2">
      <c r="B218" s="22" t="s">
        <v>931</v>
      </c>
      <c r="J218" s="24"/>
      <c r="K218" s="122"/>
      <c r="L218" s="122"/>
      <c r="M218" s="122"/>
      <c r="N218" s="122"/>
      <c r="O218" s="122"/>
    </row>
    <row r="219" spans="1:16" s="119" customFormat="1" x14ac:dyDescent="0.2">
      <c r="B219" s="120"/>
      <c r="C219" s="121"/>
      <c r="D219" s="121"/>
      <c r="E219" s="121"/>
      <c r="F219" s="121"/>
      <c r="G219" s="121"/>
      <c r="I219"/>
      <c r="J219"/>
      <c r="K219"/>
      <c r="L219"/>
      <c r="M219"/>
      <c r="N219"/>
      <c r="O219"/>
    </row>
    <row r="220" spans="1:16" s="119" customFormat="1" x14ac:dyDescent="0.2">
      <c r="B220" s="130" t="s">
        <v>917</v>
      </c>
      <c r="C220" s="130" t="s">
        <v>918</v>
      </c>
      <c r="D220" s="267" t="s">
        <v>932</v>
      </c>
      <c r="E220" s="268"/>
      <c r="F220" s="269" t="s">
        <v>933</v>
      </c>
      <c r="G220" s="269"/>
      <c r="I220"/>
      <c r="J220"/>
      <c r="K220"/>
      <c r="L220"/>
      <c r="M220"/>
      <c r="N220"/>
      <c r="O220"/>
    </row>
    <row r="221" spans="1:16" s="119" customFormat="1" ht="25.5" x14ac:dyDescent="0.2">
      <c r="B221" s="131" t="s">
        <v>934</v>
      </c>
      <c r="C221" s="132" t="s">
        <v>935</v>
      </c>
      <c r="D221" s="270">
        <v>0</v>
      </c>
      <c r="E221" s="271"/>
      <c r="F221" s="270">
        <v>0</v>
      </c>
      <c r="G221" s="271"/>
      <c r="I221"/>
      <c r="J221"/>
      <c r="K221"/>
      <c r="L221"/>
      <c r="M221"/>
      <c r="N221"/>
      <c r="O221"/>
    </row>
    <row r="222" spans="1:16" s="119" customFormat="1" x14ac:dyDescent="0.2">
      <c r="B222" s="273" t="s">
        <v>936</v>
      </c>
      <c r="C222" s="274"/>
      <c r="D222" s="274"/>
      <c r="E222" s="274"/>
      <c r="F222" s="274"/>
      <c r="G222" s="275"/>
      <c r="I222"/>
      <c r="J222"/>
      <c r="K222"/>
      <c r="L222"/>
      <c r="M222"/>
      <c r="N222"/>
      <c r="O222"/>
    </row>
    <row r="223" spans="1:16" s="119" customFormat="1" x14ac:dyDescent="0.2">
      <c r="B223" s="269" t="s">
        <v>917</v>
      </c>
      <c r="C223" s="269" t="s">
        <v>918</v>
      </c>
      <c r="D223" s="273" t="s">
        <v>937</v>
      </c>
      <c r="E223" s="274"/>
      <c r="F223" s="275"/>
      <c r="G223" s="131"/>
      <c r="I223"/>
      <c r="J223"/>
      <c r="K223"/>
      <c r="L223"/>
      <c r="M223"/>
      <c r="N223"/>
      <c r="O223"/>
    </row>
    <row r="224" spans="1:16" s="119" customFormat="1" ht="51" x14ac:dyDescent="0.2">
      <c r="B224" s="269"/>
      <c r="C224" s="269"/>
      <c r="D224" s="133" t="s">
        <v>938</v>
      </c>
      <c r="E224" s="133" t="s">
        <v>939</v>
      </c>
      <c r="F224" s="133" t="s">
        <v>940</v>
      </c>
      <c r="G224" s="133" t="s">
        <v>1057</v>
      </c>
      <c r="H224" s="134"/>
      <c r="I224"/>
      <c r="J224"/>
      <c r="K224"/>
      <c r="L224"/>
      <c r="M224"/>
      <c r="N224"/>
      <c r="O224"/>
    </row>
    <row r="225" spans="2:15" s="119" customFormat="1" ht="25.5" x14ac:dyDescent="0.2">
      <c r="B225" s="135" t="s">
        <v>934</v>
      </c>
      <c r="C225" s="132" t="s">
        <v>935</v>
      </c>
      <c r="D225" s="136">
        <v>700</v>
      </c>
      <c r="E225" s="136">
        <v>24.098357999999998</v>
      </c>
      <c r="F225" s="137">
        <v>724.09835799999996</v>
      </c>
      <c r="G225" s="138">
        <f>F225/F182</f>
        <v>1.2222401458769157E-3</v>
      </c>
      <c r="H225" s="139"/>
      <c r="I225"/>
      <c r="J225"/>
      <c r="K225"/>
      <c r="L225"/>
      <c r="M225"/>
      <c r="N225"/>
      <c r="O225"/>
    </row>
    <row r="226" spans="2:15" s="119" customFormat="1" ht="29.25" customHeight="1" x14ac:dyDescent="0.2">
      <c r="B226" s="276" t="s">
        <v>941</v>
      </c>
      <c r="C226" s="277"/>
      <c r="D226" s="277"/>
      <c r="E226" s="277"/>
      <c r="F226" s="277"/>
      <c r="G226" s="278"/>
      <c r="I226"/>
      <c r="J226"/>
      <c r="K226"/>
      <c r="L226"/>
      <c r="M226"/>
      <c r="N226"/>
      <c r="O226"/>
    </row>
    <row r="227" spans="2:15" s="119" customFormat="1" x14ac:dyDescent="0.2">
      <c r="I227"/>
      <c r="J227"/>
      <c r="K227"/>
      <c r="L227"/>
      <c r="M227"/>
      <c r="N227"/>
      <c r="O227"/>
    </row>
    <row r="228" spans="2:15" s="119" customFormat="1" x14ac:dyDescent="0.2">
      <c r="B228" s="279" t="s">
        <v>942</v>
      </c>
      <c r="C228" s="280"/>
      <c r="D228" s="281"/>
      <c r="I228"/>
      <c r="J228"/>
      <c r="K228"/>
      <c r="L228"/>
      <c r="M228"/>
      <c r="N228"/>
      <c r="O228"/>
    </row>
    <row r="229" spans="2:15" s="119" customFormat="1" ht="38.25" x14ac:dyDescent="0.2">
      <c r="B229" s="282" t="s">
        <v>943</v>
      </c>
      <c r="C229" s="282"/>
      <c r="D229" s="140" t="s">
        <v>502</v>
      </c>
      <c r="I229"/>
      <c r="J229"/>
      <c r="K229"/>
      <c r="L229"/>
      <c r="M229"/>
      <c r="N229"/>
      <c r="O229"/>
    </row>
    <row r="230" spans="2:15" s="119" customFormat="1" x14ac:dyDescent="0.2">
      <c r="B230" s="282" t="s">
        <v>944</v>
      </c>
      <c r="C230" s="282"/>
      <c r="D230" s="140"/>
      <c r="I230"/>
      <c r="J230"/>
      <c r="K230"/>
      <c r="L230"/>
      <c r="M230"/>
      <c r="N230"/>
      <c r="O230"/>
    </row>
    <row r="231" spans="2:15" s="119" customFormat="1" x14ac:dyDescent="0.2">
      <c r="B231" s="283"/>
      <c r="C231" s="284"/>
      <c r="D231" s="141"/>
      <c r="I231"/>
      <c r="J231"/>
      <c r="K231"/>
      <c r="L231"/>
      <c r="M231"/>
      <c r="N231"/>
      <c r="O231"/>
    </row>
    <row r="232" spans="2:15" s="119" customFormat="1" x14ac:dyDescent="0.2">
      <c r="B232" s="282" t="s">
        <v>945</v>
      </c>
      <c r="C232" s="282"/>
      <c r="D232" s="142">
        <v>6.263053503023742</v>
      </c>
      <c r="I232"/>
      <c r="J232"/>
      <c r="K232"/>
      <c r="L232"/>
      <c r="M232"/>
      <c r="N232"/>
      <c r="O232"/>
    </row>
    <row r="233" spans="2:15" s="119" customFormat="1" x14ac:dyDescent="0.2">
      <c r="B233" s="283"/>
      <c r="C233" s="284"/>
      <c r="D233" s="143"/>
      <c r="I233"/>
      <c r="J233"/>
      <c r="K233"/>
      <c r="L233"/>
      <c r="M233"/>
      <c r="N233"/>
      <c r="O233"/>
    </row>
    <row r="234" spans="2:15" s="119" customFormat="1" x14ac:dyDescent="0.2">
      <c r="B234" s="282" t="s">
        <v>946</v>
      </c>
      <c r="C234" s="282"/>
      <c r="D234" s="142">
        <v>3.9999637451214216</v>
      </c>
      <c r="I234"/>
      <c r="J234"/>
      <c r="K234"/>
      <c r="L234"/>
      <c r="M234"/>
      <c r="N234"/>
      <c r="O234"/>
    </row>
    <row r="235" spans="2:15" s="119" customFormat="1" x14ac:dyDescent="0.2">
      <c r="B235" s="282" t="s">
        <v>947</v>
      </c>
      <c r="C235" s="282"/>
      <c r="D235" s="142">
        <v>5.9174723021924258</v>
      </c>
      <c r="I235"/>
      <c r="J235"/>
      <c r="K235"/>
      <c r="L235"/>
      <c r="M235"/>
      <c r="N235"/>
      <c r="O235"/>
    </row>
    <row r="236" spans="2:15" s="119" customFormat="1" x14ac:dyDescent="0.2">
      <c r="B236" s="283"/>
      <c r="C236" s="284"/>
      <c r="D236" s="141"/>
      <c r="I236"/>
      <c r="J236"/>
      <c r="K236"/>
      <c r="L236"/>
      <c r="M236"/>
      <c r="N236"/>
      <c r="O236"/>
    </row>
    <row r="237" spans="2:15" s="119" customFormat="1" x14ac:dyDescent="0.2">
      <c r="B237" s="282" t="s">
        <v>948</v>
      </c>
      <c r="C237" s="282"/>
      <c r="D237" s="144" t="s">
        <v>1058</v>
      </c>
      <c r="I237"/>
      <c r="J237"/>
      <c r="K237"/>
      <c r="L237"/>
      <c r="M237"/>
      <c r="N237"/>
      <c r="O237"/>
    </row>
    <row r="238" spans="2:15" s="119" customFormat="1" x14ac:dyDescent="0.2">
      <c r="B238" s="283" t="s">
        <v>949</v>
      </c>
      <c r="C238" s="285"/>
      <c r="D238" s="284"/>
      <c r="I238"/>
      <c r="J238"/>
      <c r="K238"/>
      <c r="L238"/>
      <c r="M238"/>
      <c r="N238"/>
      <c r="O238"/>
    </row>
    <row r="240" spans="2:15" x14ac:dyDescent="0.2">
      <c r="B240" s="236" t="s">
        <v>881</v>
      </c>
      <c r="C240" s="236"/>
    </row>
    <row r="242" spans="2:4" ht="153.75" customHeight="1" x14ac:dyDescent="0.2"/>
    <row r="245" spans="2:4" x14ac:dyDescent="0.2">
      <c r="B245" s="67" t="s">
        <v>882</v>
      </c>
      <c r="C245" s="68"/>
      <c r="D245" s="67"/>
    </row>
    <row r="246" spans="2:4" x14ac:dyDescent="0.2">
      <c r="B246" s="67" t="s">
        <v>950</v>
      </c>
      <c r="D246" s="67"/>
    </row>
    <row r="247" spans="2:4" ht="165" customHeight="1" x14ac:dyDescent="0.2"/>
  </sheetData>
  <mergeCells count="48">
    <mergeCell ref="B238:D238"/>
    <mergeCell ref="B240:C240"/>
    <mergeCell ref="B233:C233"/>
    <mergeCell ref="B234:C234"/>
    <mergeCell ref="B235:C235"/>
    <mergeCell ref="B236:C236"/>
    <mergeCell ref="B237:C237"/>
    <mergeCell ref="B228:D228"/>
    <mergeCell ref="B229:C229"/>
    <mergeCell ref="B230:C230"/>
    <mergeCell ref="B231:C231"/>
    <mergeCell ref="B232:C232"/>
    <mergeCell ref="B222:G222"/>
    <mergeCell ref="B223:B224"/>
    <mergeCell ref="C223:C224"/>
    <mergeCell ref="D223:F223"/>
    <mergeCell ref="B226:G226"/>
    <mergeCell ref="D220:E220"/>
    <mergeCell ref="F220:G220"/>
    <mergeCell ref="D221:E221"/>
    <mergeCell ref="F221:G221"/>
    <mergeCell ref="B216:I216"/>
    <mergeCell ref="B212:B214"/>
    <mergeCell ref="C212:C214"/>
    <mergeCell ref="D212:F212"/>
    <mergeCell ref="G212:I212"/>
    <mergeCell ref="D213:D214"/>
    <mergeCell ref="E213:E214"/>
    <mergeCell ref="F213:F214"/>
    <mergeCell ref="G213:H213"/>
    <mergeCell ref="I213:I214"/>
    <mergeCell ref="B192:C192"/>
    <mergeCell ref="A1:H1"/>
    <mergeCell ref="A2:H2"/>
    <mergeCell ref="A3:H3"/>
    <mergeCell ref="B184:H184"/>
    <mergeCell ref="B185:H185"/>
    <mergeCell ref="B186:H186"/>
    <mergeCell ref="B187:H187"/>
    <mergeCell ref="B188:H188"/>
    <mergeCell ref="B190:D190"/>
    <mergeCell ref="B191:C191"/>
    <mergeCell ref="B193:C193"/>
    <mergeCell ref="B201:C201"/>
    <mergeCell ref="B207:C207"/>
    <mergeCell ref="B208:C208"/>
    <mergeCell ref="B209:C209"/>
    <mergeCell ref="B206:C206"/>
  </mergeCells>
  <hyperlinks>
    <hyperlink ref="I1" location="Index!B2" display="Index" xr:uid="{40409E87-28FC-488F-B5F9-77C669BF7DE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9792-A26E-4CC1-8B9A-097FE255134D}">
  <sheetPr>
    <outlinePr summaryBelow="0" summaryRight="0"/>
  </sheetPr>
  <dimension ref="A1:Q210"/>
  <sheetViews>
    <sheetView showGridLines="0" tabSelected="1" topLeftCell="A112" workbookViewId="0">
      <selection activeCell="F200" sqref="F200"/>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13.5703125" bestFit="1" customWidth="1"/>
    <col min="6" max="6" width="10.140625" bestFit="1" customWidth="1"/>
    <col min="7" max="7" width="14" bestFit="1" customWidth="1"/>
    <col min="8" max="8" width="11" customWidth="1"/>
    <col min="9" max="9" width="15" customWidth="1"/>
  </cols>
  <sheetData>
    <row r="1" spans="1:9" ht="15" x14ac:dyDescent="0.2">
      <c r="A1" s="287" t="s">
        <v>0</v>
      </c>
      <c r="B1" s="287"/>
      <c r="C1" s="287"/>
      <c r="D1" s="287"/>
      <c r="E1" s="287"/>
      <c r="F1" s="287"/>
      <c r="G1" s="287"/>
      <c r="H1" s="287"/>
      <c r="I1" s="20" t="s">
        <v>831</v>
      </c>
    </row>
    <row r="2" spans="1:9" ht="15" x14ac:dyDescent="0.2">
      <c r="A2" s="287" t="s">
        <v>616</v>
      </c>
      <c r="B2" s="287"/>
      <c r="C2" s="287"/>
      <c r="D2" s="287"/>
      <c r="E2" s="287"/>
      <c r="F2" s="287"/>
      <c r="G2" s="287"/>
      <c r="H2" s="287"/>
    </row>
    <row r="3" spans="1:9" ht="15" x14ac:dyDescent="0.2">
      <c r="A3" s="287" t="s">
        <v>894</v>
      </c>
      <c r="B3" s="287"/>
      <c r="C3" s="287"/>
      <c r="D3" s="287"/>
      <c r="E3" s="287"/>
      <c r="F3" s="287"/>
      <c r="G3" s="287"/>
      <c r="H3" s="287"/>
    </row>
    <row r="4" spans="1:9" s="24" customFormat="1" ht="30" x14ac:dyDescent="0.2">
      <c r="A4" s="19" t="s">
        <v>2</v>
      </c>
      <c r="B4" s="19" t="s">
        <v>3</v>
      </c>
      <c r="C4" s="19" t="s">
        <v>4</v>
      </c>
      <c r="D4" s="19" t="s">
        <v>5</v>
      </c>
      <c r="E4" s="19" t="s">
        <v>6</v>
      </c>
      <c r="F4" s="19" t="s">
        <v>7</v>
      </c>
      <c r="G4" s="19" t="s">
        <v>8</v>
      </c>
      <c r="H4" s="23" t="s">
        <v>1059</v>
      </c>
    </row>
    <row r="5" spans="1:9" x14ac:dyDescent="0.2">
      <c r="A5" s="288"/>
      <c r="B5" s="288"/>
      <c r="C5" s="289" t="s">
        <v>9</v>
      </c>
      <c r="D5" s="288"/>
      <c r="E5" s="288"/>
      <c r="F5" s="288"/>
      <c r="G5" s="288"/>
      <c r="H5" s="290" t="s">
        <v>144</v>
      </c>
    </row>
    <row r="6" spans="1:9" x14ac:dyDescent="0.2">
      <c r="A6" s="288"/>
      <c r="B6" s="288"/>
      <c r="C6" s="289" t="s">
        <v>10</v>
      </c>
      <c r="D6" s="288"/>
      <c r="E6" s="288"/>
      <c r="F6" s="288"/>
      <c r="G6" s="288"/>
      <c r="H6" s="290" t="s">
        <v>144</v>
      </c>
    </row>
    <row r="7" spans="1:9" x14ac:dyDescent="0.2">
      <c r="A7" s="291">
        <v>1</v>
      </c>
      <c r="B7" s="292" t="s">
        <v>11</v>
      </c>
      <c r="C7" s="292" t="s">
        <v>12</v>
      </c>
      <c r="D7" s="292" t="s">
        <v>13</v>
      </c>
      <c r="E7" s="293">
        <v>190000</v>
      </c>
      <c r="F7" s="294">
        <v>2669.5</v>
      </c>
      <c r="G7" s="295">
        <v>9.1327409999999998E-2</v>
      </c>
      <c r="H7" s="290" t="s">
        <v>144</v>
      </c>
    </row>
    <row r="8" spans="1:9" x14ac:dyDescent="0.2">
      <c r="A8" s="291">
        <v>2</v>
      </c>
      <c r="B8" s="292" t="s">
        <v>26</v>
      </c>
      <c r="C8" s="292" t="s">
        <v>27</v>
      </c>
      <c r="D8" s="292" t="s">
        <v>28</v>
      </c>
      <c r="E8" s="293">
        <v>155400</v>
      </c>
      <c r="F8" s="294">
        <v>2217.558</v>
      </c>
      <c r="G8" s="295">
        <v>7.5865829999999995E-2</v>
      </c>
      <c r="H8" s="290" t="s">
        <v>144</v>
      </c>
    </row>
    <row r="9" spans="1:9" x14ac:dyDescent="0.2">
      <c r="A9" s="291">
        <v>3</v>
      </c>
      <c r="B9" s="292" t="s">
        <v>322</v>
      </c>
      <c r="C9" s="292" t="s">
        <v>323</v>
      </c>
      <c r="D9" s="292" t="s">
        <v>28</v>
      </c>
      <c r="E9" s="293">
        <v>121250</v>
      </c>
      <c r="F9" s="294">
        <v>1436.8125</v>
      </c>
      <c r="G9" s="295">
        <v>4.9155409999999997E-2</v>
      </c>
      <c r="H9" s="290" t="s">
        <v>144</v>
      </c>
    </row>
    <row r="10" spans="1:9" x14ac:dyDescent="0.2">
      <c r="A10" s="291">
        <v>4</v>
      </c>
      <c r="B10" s="292" t="s">
        <v>51</v>
      </c>
      <c r="C10" s="292" t="s">
        <v>52</v>
      </c>
      <c r="D10" s="292" t="s">
        <v>16</v>
      </c>
      <c r="E10" s="293">
        <v>285600</v>
      </c>
      <c r="F10" s="294">
        <v>1165.8191999999999</v>
      </c>
      <c r="G10" s="295">
        <v>3.9884339999999997E-2</v>
      </c>
      <c r="H10" s="290" t="s">
        <v>144</v>
      </c>
    </row>
    <row r="11" spans="1:9" x14ac:dyDescent="0.2">
      <c r="A11" s="291">
        <v>5</v>
      </c>
      <c r="B11" s="292" t="s">
        <v>342</v>
      </c>
      <c r="C11" s="292" t="s">
        <v>343</v>
      </c>
      <c r="D11" s="292" t="s">
        <v>344</v>
      </c>
      <c r="E11" s="293">
        <v>228800</v>
      </c>
      <c r="F11" s="294">
        <v>974.23040000000003</v>
      </c>
      <c r="G11" s="295">
        <v>3.3329820000000003E-2</v>
      </c>
      <c r="H11" s="290" t="s">
        <v>144</v>
      </c>
    </row>
    <row r="12" spans="1:9" ht="25.5" x14ac:dyDescent="0.2">
      <c r="A12" s="291">
        <v>6</v>
      </c>
      <c r="B12" s="292" t="s">
        <v>96</v>
      </c>
      <c r="C12" s="292" t="s">
        <v>97</v>
      </c>
      <c r="D12" s="292" t="s">
        <v>25</v>
      </c>
      <c r="E12" s="293">
        <v>144000</v>
      </c>
      <c r="F12" s="294">
        <v>777.16800000000001</v>
      </c>
      <c r="G12" s="295">
        <v>2.6588029999999999E-2</v>
      </c>
      <c r="H12" s="290" t="s">
        <v>144</v>
      </c>
    </row>
    <row r="13" spans="1:9" x14ac:dyDescent="0.2">
      <c r="A13" s="291">
        <v>7</v>
      </c>
      <c r="B13" s="292" t="s">
        <v>330</v>
      </c>
      <c r="C13" s="292" t="s">
        <v>331</v>
      </c>
      <c r="D13" s="292" t="s">
        <v>199</v>
      </c>
      <c r="E13" s="293">
        <v>19950</v>
      </c>
      <c r="F13" s="294">
        <v>689.01315</v>
      </c>
      <c r="G13" s="295">
        <v>2.357213E-2</v>
      </c>
      <c r="H13" s="290" t="s">
        <v>144</v>
      </c>
    </row>
    <row r="14" spans="1:9" x14ac:dyDescent="0.2">
      <c r="A14" s="291">
        <v>8</v>
      </c>
      <c r="B14" s="292" t="s">
        <v>328</v>
      </c>
      <c r="C14" s="292" t="s">
        <v>329</v>
      </c>
      <c r="D14" s="292" t="s">
        <v>95</v>
      </c>
      <c r="E14" s="293">
        <v>7625</v>
      </c>
      <c r="F14" s="294">
        <v>658.38062500000001</v>
      </c>
      <c r="G14" s="295">
        <v>2.2524140000000002E-2</v>
      </c>
      <c r="H14" s="290" t="s">
        <v>144</v>
      </c>
    </row>
    <row r="15" spans="1:9" ht="25.5" x14ac:dyDescent="0.2">
      <c r="A15" s="291">
        <v>9</v>
      </c>
      <c r="B15" s="292" t="s">
        <v>617</v>
      </c>
      <c r="C15" s="292" t="s">
        <v>618</v>
      </c>
      <c r="D15" s="292" t="s">
        <v>619</v>
      </c>
      <c r="E15" s="293">
        <v>27600</v>
      </c>
      <c r="F15" s="294">
        <v>635.15880000000004</v>
      </c>
      <c r="G15" s="295">
        <v>2.1729689999999999E-2</v>
      </c>
      <c r="H15" s="290" t="s">
        <v>144</v>
      </c>
    </row>
    <row r="16" spans="1:9" x14ac:dyDescent="0.2">
      <c r="A16" s="291">
        <v>10</v>
      </c>
      <c r="B16" s="292" t="s">
        <v>17</v>
      </c>
      <c r="C16" s="292" t="s">
        <v>18</v>
      </c>
      <c r="D16" s="292" t="s">
        <v>19</v>
      </c>
      <c r="E16" s="293">
        <v>18750</v>
      </c>
      <c r="F16" s="294">
        <v>626.4375</v>
      </c>
      <c r="G16" s="295">
        <v>2.143132E-2</v>
      </c>
      <c r="H16" s="290" t="s">
        <v>144</v>
      </c>
    </row>
    <row r="17" spans="1:8" ht="25.5" x14ac:dyDescent="0.2">
      <c r="A17" s="291">
        <v>11</v>
      </c>
      <c r="B17" s="292" t="s">
        <v>324</v>
      </c>
      <c r="C17" s="292" t="s">
        <v>325</v>
      </c>
      <c r="D17" s="292" t="s">
        <v>193</v>
      </c>
      <c r="E17" s="293">
        <v>32900</v>
      </c>
      <c r="F17" s="294">
        <v>602.82669999999996</v>
      </c>
      <c r="G17" s="295">
        <v>2.0623559999999999E-2</v>
      </c>
      <c r="H17" s="290" t="s">
        <v>144</v>
      </c>
    </row>
    <row r="18" spans="1:8" x14ac:dyDescent="0.2">
      <c r="A18" s="291">
        <v>12</v>
      </c>
      <c r="B18" s="292" t="s">
        <v>620</v>
      </c>
      <c r="C18" s="292" t="s">
        <v>621</v>
      </c>
      <c r="D18" s="292" t="s">
        <v>58</v>
      </c>
      <c r="E18" s="293">
        <v>85800</v>
      </c>
      <c r="F18" s="294">
        <v>578.54939999999999</v>
      </c>
      <c r="G18" s="295">
        <v>1.9793000000000002E-2</v>
      </c>
      <c r="H18" s="290" t="s">
        <v>144</v>
      </c>
    </row>
    <row r="19" spans="1:8" x14ac:dyDescent="0.2">
      <c r="A19" s="291">
        <v>13</v>
      </c>
      <c r="B19" s="292" t="s">
        <v>428</v>
      </c>
      <c r="C19" s="292" t="s">
        <v>429</v>
      </c>
      <c r="D19" s="292" t="s">
        <v>430</v>
      </c>
      <c r="E19" s="293">
        <v>81200</v>
      </c>
      <c r="F19" s="294">
        <v>507.2158</v>
      </c>
      <c r="G19" s="295">
        <v>1.7352579999999999E-2</v>
      </c>
      <c r="H19" s="290" t="s">
        <v>144</v>
      </c>
    </row>
    <row r="20" spans="1:8" x14ac:dyDescent="0.2">
      <c r="A20" s="291">
        <v>14</v>
      </c>
      <c r="B20" s="292" t="s">
        <v>320</v>
      </c>
      <c r="C20" s="292" t="s">
        <v>321</v>
      </c>
      <c r="D20" s="292" t="s">
        <v>199</v>
      </c>
      <c r="E20" s="293">
        <v>32000</v>
      </c>
      <c r="F20" s="294">
        <v>480.03199999999998</v>
      </c>
      <c r="G20" s="295">
        <v>1.6422579999999999E-2</v>
      </c>
      <c r="H20" s="290" t="s">
        <v>144</v>
      </c>
    </row>
    <row r="21" spans="1:8" x14ac:dyDescent="0.2">
      <c r="A21" s="291">
        <v>15</v>
      </c>
      <c r="B21" s="292" t="s">
        <v>302</v>
      </c>
      <c r="C21" s="292" t="s">
        <v>303</v>
      </c>
      <c r="D21" s="292" t="s">
        <v>223</v>
      </c>
      <c r="E21" s="293">
        <v>58000</v>
      </c>
      <c r="F21" s="294">
        <v>456.86599999999999</v>
      </c>
      <c r="G21" s="295">
        <v>1.5630040000000001E-2</v>
      </c>
      <c r="H21" s="290" t="s">
        <v>144</v>
      </c>
    </row>
    <row r="22" spans="1:8" x14ac:dyDescent="0.2">
      <c r="A22" s="291">
        <v>16</v>
      </c>
      <c r="B22" s="292" t="s">
        <v>357</v>
      </c>
      <c r="C22" s="292" t="s">
        <v>358</v>
      </c>
      <c r="D22" s="292" t="s">
        <v>55</v>
      </c>
      <c r="E22" s="293">
        <v>12600</v>
      </c>
      <c r="F22" s="294">
        <v>425.84219999999999</v>
      </c>
      <c r="G22" s="295">
        <v>1.4568670000000001E-2</v>
      </c>
      <c r="H22" s="290" t="s">
        <v>144</v>
      </c>
    </row>
    <row r="23" spans="1:8" x14ac:dyDescent="0.2">
      <c r="A23" s="291">
        <v>17</v>
      </c>
      <c r="B23" s="292" t="s">
        <v>14</v>
      </c>
      <c r="C23" s="292" t="s">
        <v>15</v>
      </c>
      <c r="D23" s="292" t="s">
        <v>16</v>
      </c>
      <c r="E23" s="293">
        <v>22800</v>
      </c>
      <c r="F23" s="294">
        <v>425.10599999999999</v>
      </c>
      <c r="G23" s="295">
        <v>1.4543479999999999E-2</v>
      </c>
      <c r="H23" s="290" t="s">
        <v>144</v>
      </c>
    </row>
    <row r="24" spans="1:8" x14ac:dyDescent="0.2">
      <c r="A24" s="291">
        <v>18</v>
      </c>
      <c r="B24" s="292" t="s">
        <v>326</v>
      </c>
      <c r="C24" s="292" t="s">
        <v>327</v>
      </c>
      <c r="D24" s="292" t="s">
        <v>28</v>
      </c>
      <c r="E24" s="293">
        <v>157950</v>
      </c>
      <c r="F24" s="294">
        <v>394.76443499999999</v>
      </c>
      <c r="G24" s="295">
        <v>1.350546E-2</v>
      </c>
      <c r="H24" s="290" t="s">
        <v>144</v>
      </c>
    </row>
    <row r="25" spans="1:8" x14ac:dyDescent="0.2">
      <c r="A25" s="291">
        <v>19</v>
      </c>
      <c r="B25" s="292" t="s">
        <v>622</v>
      </c>
      <c r="C25" s="292" t="s">
        <v>623</v>
      </c>
      <c r="D25" s="292" t="s">
        <v>16</v>
      </c>
      <c r="E25" s="293">
        <v>435750</v>
      </c>
      <c r="F25" s="294">
        <v>345.94192500000003</v>
      </c>
      <c r="G25" s="295">
        <v>1.1835170000000001E-2</v>
      </c>
      <c r="H25" s="290" t="s">
        <v>144</v>
      </c>
    </row>
    <row r="26" spans="1:8" x14ac:dyDescent="0.2">
      <c r="A26" s="291">
        <v>20</v>
      </c>
      <c r="B26" s="292" t="s">
        <v>353</v>
      </c>
      <c r="C26" s="292" t="s">
        <v>354</v>
      </c>
      <c r="D26" s="292" t="s">
        <v>251</v>
      </c>
      <c r="E26" s="293">
        <v>52800</v>
      </c>
      <c r="F26" s="294">
        <v>340.16399999999999</v>
      </c>
      <c r="G26" s="295">
        <v>1.16375E-2</v>
      </c>
      <c r="H26" s="290" t="s">
        <v>144</v>
      </c>
    </row>
    <row r="27" spans="1:8" x14ac:dyDescent="0.2">
      <c r="A27" s="291">
        <v>21</v>
      </c>
      <c r="B27" s="292" t="s">
        <v>112</v>
      </c>
      <c r="C27" s="292" t="s">
        <v>113</v>
      </c>
      <c r="D27" s="292" t="s">
        <v>28</v>
      </c>
      <c r="E27" s="293">
        <v>14000</v>
      </c>
      <c r="F27" s="294">
        <v>309.13400000000001</v>
      </c>
      <c r="G27" s="295">
        <v>1.0575920000000001E-2</v>
      </c>
      <c r="H27" s="290" t="s">
        <v>144</v>
      </c>
    </row>
    <row r="28" spans="1:8" x14ac:dyDescent="0.2">
      <c r="A28" s="291">
        <v>22</v>
      </c>
      <c r="B28" s="292" t="s">
        <v>43</v>
      </c>
      <c r="C28" s="292" t="s">
        <v>44</v>
      </c>
      <c r="D28" s="292" t="s">
        <v>22</v>
      </c>
      <c r="E28" s="293">
        <v>74250</v>
      </c>
      <c r="F28" s="294">
        <v>285.41699999999997</v>
      </c>
      <c r="G28" s="295">
        <v>9.7645200000000005E-3</v>
      </c>
      <c r="H28" s="290" t="s">
        <v>144</v>
      </c>
    </row>
    <row r="29" spans="1:8" ht="25.5" x14ac:dyDescent="0.2">
      <c r="A29" s="291">
        <v>23</v>
      </c>
      <c r="B29" s="292" t="s">
        <v>426</v>
      </c>
      <c r="C29" s="292" t="s">
        <v>427</v>
      </c>
      <c r="D29" s="292" t="s">
        <v>193</v>
      </c>
      <c r="E29" s="293">
        <v>16250</v>
      </c>
      <c r="F29" s="294">
        <v>251.89125000000001</v>
      </c>
      <c r="G29" s="295">
        <v>8.6175599999999998E-3</v>
      </c>
      <c r="H29" s="290" t="s">
        <v>144</v>
      </c>
    </row>
    <row r="30" spans="1:8" x14ac:dyDescent="0.2">
      <c r="A30" s="291">
        <v>24</v>
      </c>
      <c r="B30" s="292" t="s">
        <v>422</v>
      </c>
      <c r="C30" s="292" t="s">
        <v>423</v>
      </c>
      <c r="D30" s="292" t="s">
        <v>256</v>
      </c>
      <c r="E30" s="293">
        <v>12375</v>
      </c>
      <c r="F30" s="294">
        <v>218.51775000000001</v>
      </c>
      <c r="G30" s="295">
        <v>7.4758100000000003E-3</v>
      </c>
      <c r="H30" s="290" t="s">
        <v>144</v>
      </c>
    </row>
    <row r="31" spans="1:8" x14ac:dyDescent="0.2">
      <c r="A31" s="291">
        <v>25</v>
      </c>
      <c r="B31" s="292" t="s">
        <v>624</v>
      </c>
      <c r="C31" s="292" t="s">
        <v>625</v>
      </c>
      <c r="D31" s="292" t="s">
        <v>28</v>
      </c>
      <c r="E31" s="293">
        <v>216000</v>
      </c>
      <c r="F31" s="294">
        <v>216.45359999999999</v>
      </c>
      <c r="G31" s="295">
        <v>7.4051899999999999E-3</v>
      </c>
      <c r="H31" s="290" t="s">
        <v>144</v>
      </c>
    </row>
    <row r="32" spans="1:8" x14ac:dyDescent="0.2">
      <c r="A32" s="291">
        <v>26</v>
      </c>
      <c r="B32" s="292" t="s">
        <v>626</v>
      </c>
      <c r="C32" s="292" t="s">
        <v>627</v>
      </c>
      <c r="D32" s="292" t="s">
        <v>95</v>
      </c>
      <c r="E32" s="293">
        <v>102600</v>
      </c>
      <c r="F32" s="294">
        <v>201.46536</v>
      </c>
      <c r="G32" s="295">
        <v>6.8924199999999998E-3</v>
      </c>
      <c r="H32" s="290" t="s">
        <v>144</v>
      </c>
    </row>
    <row r="33" spans="1:9" x14ac:dyDescent="0.2">
      <c r="A33" s="291">
        <v>27</v>
      </c>
      <c r="B33" s="292" t="s">
        <v>406</v>
      </c>
      <c r="C33" s="292" t="s">
        <v>407</v>
      </c>
      <c r="D33" s="292" t="s">
        <v>139</v>
      </c>
      <c r="E33" s="293">
        <v>137500</v>
      </c>
      <c r="F33" s="294">
        <v>192.61</v>
      </c>
      <c r="G33" s="295">
        <v>6.5894600000000001E-3</v>
      </c>
      <c r="H33" s="290" t="s">
        <v>144</v>
      </c>
    </row>
    <row r="34" spans="1:9" x14ac:dyDescent="0.2">
      <c r="A34" s="291">
        <v>28</v>
      </c>
      <c r="B34" s="292" t="s">
        <v>628</v>
      </c>
      <c r="C34" s="292" t="s">
        <v>629</v>
      </c>
      <c r="D34" s="292" t="s">
        <v>28</v>
      </c>
      <c r="E34" s="293">
        <v>168750</v>
      </c>
      <c r="F34" s="294">
        <v>164.44687500000001</v>
      </c>
      <c r="G34" s="295">
        <v>5.6259600000000002E-3</v>
      </c>
      <c r="H34" s="290" t="s">
        <v>144</v>
      </c>
    </row>
    <row r="35" spans="1:9" ht="25.5" x14ac:dyDescent="0.2">
      <c r="A35" s="291">
        <v>29</v>
      </c>
      <c r="B35" s="292" t="s">
        <v>630</v>
      </c>
      <c r="C35" s="292" t="s">
        <v>631</v>
      </c>
      <c r="D35" s="292" t="s">
        <v>193</v>
      </c>
      <c r="E35" s="293">
        <v>13200</v>
      </c>
      <c r="F35" s="294">
        <v>162.24119999999999</v>
      </c>
      <c r="G35" s="295">
        <v>5.5504999999999999E-3</v>
      </c>
      <c r="H35" s="290" t="s">
        <v>144</v>
      </c>
    </row>
    <row r="36" spans="1:9" x14ac:dyDescent="0.2">
      <c r="A36" s="291">
        <v>30</v>
      </c>
      <c r="B36" s="292" t="s">
        <v>318</v>
      </c>
      <c r="C36" s="292" t="s">
        <v>319</v>
      </c>
      <c r="D36" s="292" t="s">
        <v>28</v>
      </c>
      <c r="E36" s="293">
        <v>7150</v>
      </c>
      <c r="F36" s="294">
        <v>137.63749999999999</v>
      </c>
      <c r="G36" s="295">
        <v>4.7087800000000001E-3</v>
      </c>
      <c r="H36" s="290" t="s">
        <v>144</v>
      </c>
    </row>
    <row r="37" spans="1:9" x14ac:dyDescent="0.2">
      <c r="A37" s="291">
        <v>31</v>
      </c>
      <c r="B37" s="292" t="s">
        <v>632</v>
      </c>
      <c r="C37" s="292" t="s">
        <v>633</v>
      </c>
      <c r="D37" s="292" t="s">
        <v>289</v>
      </c>
      <c r="E37" s="293">
        <v>46800</v>
      </c>
      <c r="F37" s="294">
        <v>123.34139999999999</v>
      </c>
      <c r="G37" s="295">
        <v>4.2196899999999999E-3</v>
      </c>
      <c r="H37" s="290" t="s">
        <v>144</v>
      </c>
    </row>
    <row r="38" spans="1:9" x14ac:dyDescent="0.2">
      <c r="A38" s="291">
        <v>32</v>
      </c>
      <c r="B38" s="292" t="s">
        <v>503</v>
      </c>
      <c r="C38" s="292" t="s">
        <v>504</v>
      </c>
      <c r="D38" s="292" t="s">
        <v>251</v>
      </c>
      <c r="E38" s="293">
        <v>3850</v>
      </c>
      <c r="F38" s="294">
        <v>112.75879999999999</v>
      </c>
      <c r="G38" s="295">
        <v>3.8576399999999999E-3</v>
      </c>
      <c r="H38" s="290" t="s">
        <v>144</v>
      </c>
    </row>
    <row r="39" spans="1:9" x14ac:dyDescent="0.2">
      <c r="A39" s="291">
        <v>33</v>
      </c>
      <c r="B39" s="292" t="s">
        <v>634</v>
      </c>
      <c r="C39" s="292" t="s">
        <v>635</v>
      </c>
      <c r="D39" s="292" t="s">
        <v>95</v>
      </c>
      <c r="E39" s="293">
        <v>3500</v>
      </c>
      <c r="F39" s="294">
        <v>68.305999999999997</v>
      </c>
      <c r="G39" s="295">
        <v>2.3368500000000001E-3</v>
      </c>
      <c r="H39" s="290" t="s">
        <v>144</v>
      </c>
    </row>
    <row r="40" spans="1:9" x14ac:dyDescent="0.2">
      <c r="A40" s="291">
        <v>34</v>
      </c>
      <c r="B40" s="292" t="s">
        <v>519</v>
      </c>
      <c r="C40" s="292" t="s">
        <v>520</v>
      </c>
      <c r="D40" s="292" t="s">
        <v>521</v>
      </c>
      <c r="E40" s="293">
        <v>15750</v>
      </c>
      <c r="F40" s="294">
        <v>60.684750000000001</v>
      </c>
      <c r="G40" s="295">
        <v>2.0761099999999999E-3</v>
      </c>
      <c r="H40" s="290" t="s">
        <v>144</v>
      </c>
    </row>
    <row r="41" spans="1:9" x14ac:dyDescent="0.2">
      <c r="A41" s="291">
        <v>35</v>
      </c>
      <c r="B41" s="292" t="s">
        <v>20</v>
      </c>
      <c r="C41" s="292" t="s">
        <v>21</v>
      </c>
      <c r="D41" s="292" t="s">
        <v>22</v>
      </c>
      <c r="E41" s="293">
        <v>13500</v>
      </c>
      <c r="F41" s="294">
        <v>47.864249999999998</v>
      </c>
      <c r="G41" s="295">
        <v>1.6375000000000001E-3</v>
      </c>
      <c r="H41" s="290" t="s">
        <v>144</v>
      </c>
    </row>
    <row r="42" spans="1:9" x14ac:dyDescent="0.2">
      <c r="A42" s="291">
        <v>36</v>
      </c>
      <c r="B42" s="292" t="s">
        <v>636</v>
      </c>
      <c r="C42" s="292" t="s">
        <v>637</v>
      </c>
      <c r="D42" s="292" t="s">
        <v>13</v>
      </c>
      <c r="E42" s="293">
        <v>19500</v>
      </c>
      <c r="F42" s="294">
        <v>26.8827</v>
      </c>
      <c r="G42" s="295">
        <v>9.1969999999999997E-4</v>
      </c>
      <c r="H42" s="290" t="s">
        <v>144</v>
      </c>
    </row>
    <row r="43" spans="1:9" x14ac:dyDescent="0.2">
      <c r="A43" s="291">
        <v>37</v>
      </c>
      <c r="B43" s="292" t="s">
        <v>128</v>
      </c>
      <c r="C43" s="292" t="s">
        <v>129</v>
      </c>
      <c r="D43" s="292" t="s">
        <v>72</v>
      </c>
      <c r="E43" s="293">
        <v>600</v>
      </c>
      <c r="F43" s="294">
        <v>18.381599999999999</v>
      </c>
      <c r="G43" s="295">
        <v>6.2885999999999997E-4</v>
      </c>
      <c r="H43" s="290" t="s">
        <v>144</v>
      </c>
    </row>
    <row r="44" spans="1:9" ht="25.5" x14ac:dyDescent="0.2">
      <c r="A44" s="291">
        <v>38</v>
      </c>
      <c r="B44" s="292" t="s">
        <v>638</v>
      </c>
      <c r="C44" s="292" t="s">
        <v>639</v>
      </c>
      <c r="D44" s="292" t="s">
        <v>270</v>
      </c>
      <c r="E44" s="293">
        <v>3000</v>
      </c>
      <c r="F44" s="294">
        <v>12.637499999999999</v>
      </c>
      <c r="G44" s="295">
        <v>4.3235000000000002E-4</v>
      </c>
      <c r="H44" s="290" t="s">
        <v>144</v>
      </c>
    </row>
    <row r="45" spans="1:9" x14ac:dyDescent="0.2">
      <c r="A45" s="291">
        <v>39</v>
      </c>
      <c r="B45" s="77" t="s">
        <v>1061</v>
      </c>
      <c r="C45" s="77" t="s">
        <v>1062</v>
      </c>
      <c r="D45" s="77" t="s">
        <v>1074</v>
      </c>
      <c r="E45" s="296">
        <v>1333</v>
      </c>
      <c r="F45" s="79">
        <v>0.01</v>
      </c>
      <c r="G45" s="103" t="s">
        <v>142</v>
      </c>
      <c r="H45" s="290" t="s">
        <v>144</v>
      </c>
      <c r="I45" s="105"/>
    </row>
    <row r="46" spans="1:9" x14ac:dyDescent="0.2">
      <c r="A46" s="288"/>
      <c r="B46" s="288"/>
      <c r="C46" s="289" t="s">
        <v>143</v>
      </c>
      <c r="D46" s="288"/>
      <c r="E46" s="288" t="s">
        <v>144</v>
      </c>
      <c r="F46" s="297">
        <f>SUM(F7:F45)</f>
        <v>19018.068169999995</v>
      </c>
      <c r="G46" s="298">
        <f>SUM(G7:G44)</f>
        <v>0.65063497999999986</v>
      </c>
      <c r="H46" s="290" t="s">
        <v>144</v>
      </c>
    </row>
    <row r="47" spans="1:9" x14ac:dyDescent="0.2">
      <c r="A47" s="288"/>
      <c r="B47" s="288"/>
      <c r="C47" s="299"/>
      <c r="D47" s="288"/>
      <c r="E47" s="288"/>
      <c r="F47" s="300"/>
      <c r="G47" s="300"/>
      <c r="H47" s="290" t="s">
        <v>144</v>
      </c>
    </row>
    <row r="48" spans="1:9" x14ac:dyDescent="0.2">
      <c r="A48" s="288"/>
      <c r="B48" s="288"/>
      <c r="C48" s="289" t="s">
        <v>145</v>
      </c>
      <c r="D48" s="288"/>
      <c r="E48" s="288"/>
      <c r="F48" s="288"/>
      <c r="G48" s="288"/>
      <c r="H48" s="290" t="s">
        <v>144</v>
      </c>
    </row>
    <row r="49" spans="1:8" x14ac:dyDescent="0.2">
      <c r="A49" s="288"/>
      <c r="B49" s="288"/>
      <c r="C49" s="289" t="s">
        <v>143</v>
      </c>
      <c r="D49" s="288"/>
      <c r="E49" s="288" t="s">
        <v>144</v>
      </c>
      <c r="F49" s="301" t="s">
        <v>146</v>
      </c>
      <c r="G49" s="298">
        <v>0</v>
      </c>
      <c r="H49" s="290" t="s">
        <v>144</v>
      </c>
    </row>
    <row r="50" spans="1:8" x14ac:dyDescent="0.2">
      <c r="A50" s="288"/>
      <c r="B50" s="288"/>
      <c r="C50" s="299"/>
      <c r="D50" s="288"/>
      <c r="E50" s="288"/>
      <c r="F50" s="300"/>
      <c r="G50" s="300"/>
      <c r="H50" s="290" t="s">
        <v>144</v>
      </c>
    </row>
    <row r="51" spans="1:8" x14ac:dyDescent="0.2">
      <c r="A51" s="288"/>
      <c r="B51" s="288"/>
      <c r="C51" s="289" t="s">
        <v>147</v>
      </c>
      <c r="D51" s="288"/>
      <c r="E51" s="288"/>
      <c r="F51" s="288"/>
      <c r="G51" s="288"/>
      <c r="H51" s="290" t="s">
        <v>144</v>
      </c>
    </row>
    <row r="52" spans="1:8" x14ac:dyDescent="0.2">
      <c r="A52" s="288"/>
      <c r="B52" s="288"/>
      <c r="C52" s="289" t="s">
        <v>143</v>
      </c>
      <c r="D52" s="288"/>
      <c r="E52" s="288" t="s">
        <v>144</v>
      </c>
      <c r="F52" s="301" t="s">
        <v>146</v>
      </c>
      <c r="G52" s="298">
        <v>0</v>
      </c>
      <c r="H52" s="290" t="s">
        <v>144</v>
      </c>
    </row>
    <row r="53" spans="1:8" x14ac:dyDescent="0.2">
      <c r="A53" s="288"/>
      <c r="B53" s="288"/>
      <c r="C53" s="299"/>
      <c r="D53" s="288"/>
      <c r="E53" s="288"/>
      <c r="F53" s="300"/>
      <c r="G53" s="300"/>
      <c r="H53" s="290" t="s">
        <v>144</v>
      </c>
    </row>
    <row r="54" spans="1:8" x14ac:dyDescent="0.2">
      <c r="A54" s="288"/>
      <c r="B54" s="288"/>
      <c r="C54" s="289" t="s">
        <v>148</v>
      </c>
      <c r="D54" s="288"/>
      <c r="E54" s="288"/>
      <c r="F54" s="288"/>
      <c r="G54" s="288"/>
      <c r="H54" s="290" t="s">
        <v>144</v>
      </c>
    </row>
    <row r="55" spans="1:8" x14ac:dyDescent="0.2">
      <c r="A55" s="288"/>
      <c r="B55" s="288"/>
      <c r="C55" s="289" t="s">
        <v>143</v>
      </c>
      <c r="D55" s="288"/>
      <c r="E55" s="288" t="s">
        <v>144</v>
      </c>
      <c r="F55" s="301" t="s">
        <v>146</v>
      </c>
      <c r="G55" s="298">
        <v>0</v>
      </c>
      <c r="H55" s="290" t="s">
        <v>144</v>
      </c>
    </row>
    <row r="56" spans="1:8" x14ac:dyDescent="0.2">
      <c r="A56" s="288"/>
      <c r="B56" s="288"/>
      <c r="C56" s="299"/>
      <c r="D56" s="288"/>
      <c r="E56" s="288"/>
      <c r="F56" s="300"/>
      <c r="G56" s="300"/>
      <c r="H56" s="290" t="s">
        <v>144</v>
      </c>
    </row>
    <row r="57" spans="1:8" x14ac:dyDescent="0.2">
      <c r="A57" s="288"/>
      <c r="B57" s="288"/>
      <c r="C57" s="289" t="s">
        <v>149</v>
      </c>
      <c r="D57" s="288"/>
      <c r="E57" s="288"/>
      <c r="F57" s="300"/>
      <c r="G57" s="300"/>
      <c r="H57" s="290" t="s">
        <v>144</v>
      </c>
    </row>
    <row r="58" spans="1:8" x14ac:dyDescent="0.2">
      <c r="A58" s="288"/>
      <c r="B58" s="288"/>
      <c r="C58" s="289" t="s">
        <v>143</v>
      </c>
      <c r="D58" s="288"/>
      <c r="E58" s="288" t="s">
        <v>144</v>
      </c>
      <c r="F58" s="301" t="s">
        <v>146</v>
      </c>
      <c r="G58" s="298">
        <v>0</v>
      </c>
      <c r="H58" s="290" t="s">
        <v>144</v>
      </c>
    </row>
    <row r="59" spans="1:8" x14ac:dyDescent="0.2">
      <c r="A59" s="288"/>
      <c r="B59" s="288"/>
      <c r="C59" s="299"/>
      <c r="D59" s="288"/>
      <c r="E59" s="288"/>
      <c r="F59" s="300"/>
      <c r="G59" s="300"/>
      <c r="H59" s="290" t="s">
        <v>144</v>
      </c>
    </row>
    <row r="60" spans="1:8" x14ac:dyDescent="0.2">
      <c r="A60" s="288"/>
      <c r="B60" s="288"/>
      <c r="C60" s="289" t="s">
        <v>150</v>
      </c>
      <c r="D60" s="288"/>
      <c r="E60" s="288"/>
      <c r="F60" s="300"/>
      <c r="G60" s="300"/>
      <c r="H60" s="290" t="s">
        <v>144</v>
      </c>
    </row>
    <row r="61" spans="1:8" x14ac:dyDescent="0.2">
      <c r="A61" s="291">
        <v>1</v>
      </c>
      <c r="B61" s="292"/>
      <c r="C61" s="292" t="s">
        <v>951</v>
      </c>
      <c r="D61" s="292" t="s">
        <v>495</v>
      </c>
      <c r="E61" s="293">
        <v>-3000</v>
      </c>
      <c r="F61" s="294">
        <v>-12.6975</v>
      </c>
      <c r="G61" s="295">
        <f>F61/$F$153</f>
        <v>-4.3439962951439268E-4</v>
      </c>
      <c r="H61" s="290" t="s">
        <v>144</v>
      </c>
    </row>
    <row r="62" spans="1:8" x14ac:dyDescent="0.2">
      <c r="A62" s="291">
        <v>2</v>
      </c>
      <c r="B62" s="292"/>
      <c r="C62" s="292" t="s">
        <v>952</v>
      </c>
      <c r="D62" s="292" t="s">
        <v>495</v>
      </c>
      <c r="E62" s="293">
        <v>-600</v>
      </c>
      <c r="F62" s="294">
        <v>-18.3996</v>
      </c>
      <c r="G62" s="295">
        <f t="shared" ref="G62:G98" si="0">F62/$F$153</f>
        <v>-6.2947662321031854E-4</v>
      </c>
      <c r="H62" s="290" t="s">
        <v>144</v>
      </c>
    </row>
    <row r="63" spans="1:8" x14ac:dyDescent="0.2">
      <c r="A63" s="291">
        <v>3</v>
      </c>
      <c r="B63" s="292"/>
      <c r="C63" s="292" t="s">
        <v>953</v>
      </c>
      <c r="D63" s="292" t="s">
        <v>495</v>
      </c>
      <c r="E63" s="293">
        <v>-19500</v>
      </c>
      <c r="F63" s="294">
        <v>-26.99775</v>
      </c>
      <c r="G63" s="295">
        <f t="shared" si="0"/>
        <v>-9.2363162809389217E-4</v>
      </c>
      <c r="H63" s="290" t="s">
        <v>144</v>
      </c>
    </row>
    <row r="64" spans="1:8" x14ac:dyDescent="0.2">
      <c r="A64" s="291">
        <v>4</v>
      </c>
      <c r="B64" s="292"/>
      <c r="C64" s="292" t="s">
        <v>954</v>
      </c>
      <c r="D64" s="292" t="s">
        <v>495</v>
      </c>
      <c r="E64" s="293">
        <v>-13500</v>
      </c>
      <c r="F64" s="294">
        <v>-48.100499999999997</v>
      </c>
      <c r="G64" s="295">
        <f t="shared" si="0"/>
        <v>-1.6455868776890762E-3</v>
      </c>
      <c r="H64" s="290" t="s">
        <v>144</v>
      </c>
    </row>
    <row r="65" spans="1:8" x14ac:dyDescent="0.2">
      <c r="A65" s="291">
        <v>5</v>
      </c>
      <c r="B65" s="292"/>
      <c r="C65" s="292" t="s">
        <v>955</v>
      </c>
      <c r="D65" s="292" t="s">
        <v>495</v>
      </c>
      <c r="E65" s="293">
        <v>-15750</v>
      </c>
      <c r="F65" s="294">
        <v>-60.968249999999998</v>
      </c>
      <c r="G65" s="295">
        <f t="shared" si="0"/>
        <v>-2.0858110031219432E-3</v>
      </c>
      <c r="H65" s="290" t="s">
        <v>144</v>
      </c>
    </row>
    <row r="66" spans="1:8" x14ac:dyDescent="0.2">
      <c r="A66" s="291">
        <v>6</v>
      </c>
      <c r="B66" s="292"/>
      <c r="C66" s="292" t="s">
        <v>956</v>
      </c>
      <c r="D66" s="292" t="s">
        <v>495</v>
      </c>
      <c r="E66" s="293">
        <v>-3500</v>
      </c>
      <c r="F66" s="294">
        <v>-68.526499999999999</v>
      </c>
      <c r="G66" s="295">
        <f t="shared" si="0"/>
        <v>-2.3443895421868897E-3</v>
      </c>
      <c r="H66" s="290" t="s">
        <v>144</v>
      </c>
    </row>
    <row r="67" spans="1:8" x14ac:dyDescent="0.2">
      <c r="A67" s="291">
        <v>7</v>
      </c>
      <c r="B67" s="292"/>
      <c r="C67" s="292" t="s">
        <v>957</v>
      </c>
      <c r="D67" s="292" t="s">
        <v>495</v>
      </c>
      <c r="E67" s="293">
        <v>-3850</v>
      </c>
      <c r="F67" s="294">
        <v>-113.1823</v>
      </c>
      <c r="G67" s="295">
        <f t="shared" si="0"/>
        <v>-3.8721283077445836E-3</v>
      </c>
      <c r="H67" s="290" t="s">
        <v>144</v>
      </c>
    </row>
    <row r="68" spans="1:8" ht="25.5" x14ac:dyDescent="0.2">
      <c r="A68" s="291">
        <v>8</v>
      </c>
      <c r="B68" s="292"/>
      <c r="C68" s="292" t="s">
        <v>958</v>
      </c>
      <c r="D68" s="292" t="s">
        <v>495</v>
      </c>
      <c r="E68" s="293">
        <v>-46800</v>
      </c>
      <c r="F68" s="294">
        <v>-123.7392</v>
      </c>
      <c r="G68" s="295">
        <f t="shared" si="0"/>
        <v>-4.2332949506916594E-3</v>
      </c>
      <c r="H68" s="290" t="s">
        <v>144</v>
      </c>
    </row>
    <row r="69" spans="1:8" x14ac:dyDescent="0.2">
      <c r="A69" s="291">
        <v>9</v>
      </c>
      <c r="B69" s="292"/>
      <c r="C69" s="292" t="s">
        <v>959</v>
      </c>
      <c r="D69" s="292" t="s">
        <v>495</v>
      </c>
      <c r="E69" s="293">
        <v>-7150</v>
      </c>
      <c r="F69" s="294">
        <v>-138.28100000000001</v>
      </c>
      <c r="G69" s="295">
        <f t="shared" si="0"/>
        <v>-4.7307907201322892E-3</v>
      </c>
      <c r="H69" s="290" t="s">
        <v>144</v>
      </c>
    </row>
    <row r="70" spans="1:8" x14ac:dyDescent="0.2">
      <c r="A70" s="291">
        <v>10</v>
      </c>
      <c r="B70" s="292"/>
      <c r="C70" s="292" t="s">
        <v>960</v>
      </c>
      <c r="D70" s="292" t="s">
        <v>495</v>
      </c>
      <c r="E70" s="293">
        <v>-13200</v>
      </c>
      <c r="F70" s="294">
        <v>-162.79560000000001</v>
      </c>
      <c r="G70" s="295">
        <f t="shared" si="0"/>
        <v>-5.569470236390886E-3</v>
      </c>
      <c r="H70" s="290" t="s">
        <v>144</v>
      </c>
    </row>
    <row r="71" spans="1:8" x14ac:dyDescent="0.2">
      <c r="A71" s="291">
        <v>11</v>
      </c>
      <c r="B71" s="292"/>
      <c r="C71" s="292" t="s">
        <v>961</v>
      </c>
      <c r="D71" s="292" t="s">
        <v>495</v>
      </c>
      <c r="E71" s="293">
        <v>-168750</v>
      </c>
      <c r="F71" s="294">
        <v>-164.76750000000001</v>
      </c>
      <c r="G71" s="295">
        <f t="shared" si="0"/>
        <v>-5.6369317547558737E-3</v>
      </c>
      <c r="H71" s="290" t="s">
        <v>144</v>
      </c>
    </row>
    <row r="72" spans="1:8" x14ac:dyDescent="0.2">
      <c r="A72" s="291">
        <v>12</v>
      </c>
      <c r="B72" s="292"/>
      <c r="C72" s="292" t="s">
        <v>962</v>
      </c>
      <c r="D72" s="292" t="s">
        <v>495</v>
      </c>
      <c r="E72" s="293">
        <v>-137500</v>
      </c>
      <c r="F72" s="294">
        <v>-193.13249999999999</v>
      </c>
      <c r="G72" s="295">
        <f t="shared" si="0"/>
        <v>-6.6073389602038547E-3</v>
      </c>
      <c r="H72" s="290" t="s">
        <v>144</v>
      </c>
    </row>
    <row r="73" spans="1:8" x14ac:dyDescent="0.2">
      <c r="A73" s="291">
        <v>13</v>
      </c>
      <c r="B73" s="292"/>
      <c r="C73" s="292" t="s">
        <v>963</v>
      </c>
      <c r="D73" s="292" t="s">
        <v>495</v>
      </c>
      <c r="E73" s="293">
        <v>-102600</v>
      </c>
      <c r="F73" s="294">
        <v>-202.39902000000001</v>
      </c>
      <c r="G73" s="295">
        <f t="shared" si="0"/>
        <v>-6.9243598584033204E-3</v>
      </c>
      <c r="H73" s="290" t="s">
        <v>144</v>
      </c>
    </row>
    <row r="74" spans="1:8" x14ac:dyDescent="0.2">
      <c r="A74" s="291">
        <v>14</v>
      </c>
      <c r="B74" s="292"/>
      <c r="C74" s="292" t="s">
        <v>964</v>
      </c>
      <c r="D74" s="292" t="s">
        <v>495</v>
      </c>
      <c r="E74" s="293">
        <v>-216000</v>
      </c>
      <c r="F74" s="294">
        <v>-216.99359999999999</v>
      </c>
      <c r="G74" s="295">
        <f t="shared" si="0"/>
        <v>-7.4236613071072509E-3</v>
      </c>
      <c r="H74" s="290" t="s">
        <v>144</v>
      </c>
    </row>
    <row r="75" spans="1:8" ht="25.5" x14ac:dyDescent="0.2">
      <c r="A75" s="291">
        <v>15</v>
      </c>
      <c r="B75" s="292"/>
      <c r="C75" s="292" t="s">
        <v>965</v>
      </c>
      <c r="D75" s="292" t="s">
        <v>495</v>
      </c>
      <c r="E75" s="293">
        <v>-12375</v>
      </c>
      <c r="F75" s="294">
        <v>-219.2355</v>
      </c>
      <c r="G75" s="295">
        <f t="shared" si="0"/>
        <v>-7.5003599115103479E-3</v>
      </c>
      <c r="H75" s="290" t="s">
        <v>144</v>
      </c>
    </row>
    <row r="76" spans="1:8" x14ac:dyDescent="0.2">
      <c r="A76" s="291">
        <v>16</v>
      </c>
      <c r="B76" s="292"/>
      <c r="C76" s="292" t="s">
        <v>966</v>
      </c>
      <c r="D76" s="292" t="s">
        <v>495</v>
      </c>
      <c r="E76" s="293">
        <v>-16250</v>
      </c>
      <c r="F76" s="294">
        <v>-253.11</v>
      </c>
      <c r="G76" s="295">
        <f t="shared" si="0"/>
        <v>-8.6592549892804058E-3</v>
      </c>
      <c r="H76" s="290" t="s">
        <v>144</v>
      </c>
    </row>
    <row r="77" spans="1:8" x14ac:dyDescent="0.2">
      <c r="A77" s="291">
        <v>17</v>
      </c>
      <c r="B77" s="292"/>
      <c r="C77" s="292" t="s">
        <v>967</v>
      </c>
      <c r="D77" s="292" t="s">
        <v>495</v>
      </c>
      <c r="E77" s="293">
        <v>-74250</v>
      </c>
      <c r="F77" s="294">
        <v>-286.53075000000001</v>
      </c>
      <c r="G77" s="295">
        <f t="shared" si="0"/>
        <v>-9.8026266307919743E-3</v>
      </c>
      <c r="H77" s="290" t="s">
        <v>144</v>
      </c>
    </row>
    <row r="78" spans="1:8" x14ac:dyDescent="0.2">
      <c r="A78" s="291">
        <v>18</v>
      </c>
      <c r="B78" s="292"/>
      <c r="C78" s="292" t="s">
        <v>968</v>
      </c>
      <c r="D78" s="292" t="s">
        <v>495</v>
      </c>
      <c r="E78" s="293">
        <v>-14000</v>
      </c>
      <c r="F78" s="294">
        <v>-310.17</v>
      </c>
      <c r="G78" s="295">
        <f t="shared" si="0"/>
        <v>-1.0611359172000723E-2</v>
      </c>
      <c r="H78" s="290" t="s">
        <v>144</v>
      </c>
    </row>
    <row r="79" spans="1:8" x14ac:dyDescent="0.2">
      <c r="A79" s="291">
        <v>19</v>
      </c>
      <c r="B79" s="292"/>
      <c r="C79" s="292" t="s">
        <v>969</v>
      </c>
      <c r="D79" s="292" t="s">
        <v>495</v>
      </c>
      <c r="E79" s="293">
        <v>-52800</v>
      </c>
      <c r="F79" s="294">
        <v>-341.14080000000001</v>
      </c>
      <c r="G79" s="295">
        <f t="shared" si="0"/>
        <v>-1.1670914521145387E-2</v>
      </c>
      <c r="H79" s="290" t="s">
        <v>144</v>
      </c>
    </row>
    <row r="80" spans="1:8" x14ac:dyDescent="0.2">
      <c r="A80" s="291">
        <v>20</v>
      </c>
      <c r="B80" s="292"/>
      <c r="C80" s="292" t="s">
        <v>970</v>
      </c>
      <c r="D80" s="292" t="s">
        <v>495</v>
      </c>
      <c r="E80" s="293">
        <v>-435750</v>
      </c>
      <c r="F80" s="294">
        <v>-346.98772500000001</v>
      </c>
      <c r="G80" s="295">
        <f t="shared" si="0"/>
        <v>-1.1870946185157865E-2</v>
      </c>
      <c r="H80" s="290" t="s">
        <v>144</v>
      </c>
    </row>
    <row r="81" spans="1:8" x14ac:dyDescent="0.2">
      <c r="A81" s="291">
        <v>21</v>
      </c>
      <c r="B81" s="292"/>
      <c r="C81" s="292" t="s">
        <v>971</v>
      </c>
      <c r="D81" s="292" t="s">
        <v>495</v>
      </c>
      <c r="E81" s="293">
        <v>-157950</v>
      </c>
      <c r="F81" s="294">
        <v>-395.63315999999998</v>
      </c>
      <c r="G81" s="295">
        <f t="shared" si="0"/>
        <v>-1.3535176068329076E-2</v>
      </c>
      <c r="H81" s="290" t="s">
        <v>144</v>
      </c>
    </row>
    <row r="82" spans="1:8" x14ac:dyDescent="0.2">
      <c r="A82" s="291">
        <v>22</v>
      </c>
      <c r="B82" s="292"/>
      <c r="C82" s="292" t="s">
        <v>972</v>
      </c>
      <c r="D82" s="292" t="s">
        <v>495</v>
      </c>
      <c r="E82" s="293">
        <v>-22800</v>
      </c>
      <c r="F82" s="294">
        <v>-426.08640000000003</v>
      </c>
      <c r="G82" s="295">
        <f t="shared" si="0"/>
        <v>-1.4577024949881579E-2</v>
      </c>
      <c r="H82" s="290" t="s">
        <v>144</v>
      </c>
    </row>
    <row r="83" spans="1:8" x14ac:dyDescent="0.2">
      <c r="A83" s="291">
        <v>23</v>
      </c>
      <c r="B83" s="292"/>
      <c r="C83" s="292" t="s">
        <v>973</v>
      </c>
      <c r="D83" s="292" t="s">
        <v>495</v>
      </c>
      <c r="E83" s="293">
        <v>-12600</v>
      </c>
      <c r="F83" s="294">
        <v>-427.94639999999998</v>
      </c>
      <c r="G83" s="295">
        <f t="shared" si="0"/>
        <v>-1.4640658209255216E-2</v>
      </c>
      <c r="H83" s="290" t="s">
        <v>144</v>
      </c>
    </row>
    <row r="84" spans="1:8" ht="25.5" x14ac:dyDescent="0.2">
      <c r="A84" s="291">
        <v>24</v>
      </c>
      <c r="B84" s="292"/>
      <c r="C84" s="292" t="s">
        <v>974</v>
      </c>
      <c r="D84" s="292" t="s">
        <v>495</v>
      </c>
      <c r="E84" s="293">
        <v>-58000</v>
      </c>
      <c r="F84" s="294">
        <v>-458.983</v>
      </c>
      <c r="G84" s="295">
        <f t="shared" si="0"/>
        <v>-1.5702464670478797E-2</v>
      </c>
      <c r="H84" s="290" t="s">
        <v>144</v>
      </c>
    </row>
    <row r="85" spans="1:8" x14ac:dyDescent="0.2">
      <c r="A85" s="291">
        <v>25</v>
      </c>
      <c r="B85" s="292"/>
      <c r="C85" s="292" t="s">
        <v>975</v>
      </c>
      <c r="D85" s="292" t="s">
        <v>495</v>
      </c>
      <c r="E85" s="293">
        <v>-32000</v>
      </c>
      <c r="F85" s="294">
        <v>-481.47199999999998</v>
      </c>
      <c r="G85" s="295">
        <f t="shared" si="0"/>
        <v>-1.6471845514593714E-2</v>
      </c>
      <c r="H85" s="290" t="s">
        <v>144</v>
      </c>
    </row>
    <row r="86" spans="1:8" x14ac:dyDescent="0.2">
      <c r="A86" s="291">
        <v>26</v>
      </c>
      <c r="B86" s="292"/>
      <c r="C86" s="292" t="s">
        <v>976</v>
      </c>
      <c r="D86" s="292" t="s">
        <v>495</v>
      </c>
      <c r="E86" s="293">
        <v>-81200</v>
      </c>
      <c r="F86" s="294">
        <v>-508.51499999999999</v>
      </c>
      <c r="G86" s="295">
        <f t="shared" si="0"/>
        <v>-1.7397025209884735E-2</v>
      </c>
      <c r="H86" s="290" t="s">
        <v>144</v>
      </c>
    </row>
    <row r="87" spans="1:8" x14ac:dyDescent="0.2">
      <c r="A87" s="291">
        <v>27</v>
      </c>
      <c r="B87" s="292"/>
      <c r="C87" s="292" t="s">
        <v>977</v>
      </c>
      <c r="D87" s="292" t="s">
        <v>495</v>
      </c>
      <c r="E87" s="293">
        <v>-85800</v>
      </c>
      <c r="F87" s="294">
        <v>-580.65150000000006</v>
      </c>
      <c r="G87" s="295">
        <f t="shared" si="0"/>
        <v>-1.9864918013544116E-2</v>
      </c>
      <c r="H87" s="290" t="s">
        <v>144</v>
      </c>
    </row>
    <row r="88" spans="1:8" ht="25.5" x14ac:dyDescent="0.2">
      <c r="A88" s="291">
        <v>28</v>
      </c>
      <c r="B88" s="292"/>
      <c r="C88" s="292" t="s">
        <v>978</v>
      </c>
      <c r="D88" s="292" t="s">
        <v>495</v>
      </c>
      <c r="E88" s="293">
        <v>-32900</v>
      </c>
      <c r="F88" s="294">
        <v>-604.30719999999997</v>
      </c>
      <c r="G88" s="295">
        <f t="shared" si="0"/>
        <v>-2.0674213332772595E-2</v>
      </c>
      <c r="H88" s="290" t="s">
        <v>144</v>
      </c>
    </row>
    <row r="89" spans="1:8" x14ac:dyDescent="0.2">
      <c r="A89" s="291">
        <v>29</v>
      </c>
      <c r="B89" s="292"/>
      <c r="C89" s="292" t="s">
        <v>979</v>
      </c>
      <c r="D89" s="292" t="s">
        <v>495</v>
      </c>
      <c r="E89" s="293">
        <v>-18750</v>
      </c>
      <c r="F89" s="294">
        <v>-628.06875000000002</v>
      </c>
      <c r="G89" s="295">
        <f t="shared" si="0"/>
        <v>-2.1487129931842312E-2</v>
      </c>
      <c r="H89" s="290" t="s">
        <v>144</v>
      </c>
    </row>
    <row r="90" spans="1:8" x14ac:dyDescent="0.2">
      <c r="A90" s="291">
        <v>30</v>
      </c>
      <c r="B90" s="292"/>
      <c r="C90" s="292" t="s">
        <v>980</v>
      </c>
      <c r="D90" s="292" t="s">
        <v>495</v>
      </c>
      <c r="E90" s="293">
        <v>-27600</v>
      </c>
      <c r="F90" s="294">
        <v>-637.06320000000005</v>
      </c>
      <c r="G90" s="295">
        <f t="shared" si="0"/>
        <v>-2.1794842926344045E-2</v>
      </c>
      <c r="H90" s="290" t="s">
        <v>144</v>
      </c>
    </row>
    <row r="91" spans="1:8" x14ac:dyDescent="0.2">
      <c r="A91" s="291">
        <v>31</v>
      </c>
      <c r="B91" s="292"/>
      <c r="C91" s="292" t="s">
        <v>907</v>
      </c>
      <c r="D91" s="292" t="s">
        <v>495</v>
      </c>
      <c r="E91" s="293">
        <v>-7625</v>
      </c>
      <c r="F91" s="294">
        <v>-660.55375000000004</v>
      </c>
      <c r="G91" s="295">
        <f t="shared" si="0"/>
        <v>-2.2598488227945881E-2</v>
      </c>
      <c r="H91" s="290" t="s">
        <v>144</v>
      </c>
    </row>
    <row r="92" spans="1:8" ht="25.5" x14ac:dyDescent="0.2">
      <c r="A92" s="291">
        <v>32</v>
      </c>
      <c r="B92" s="292"/>
      <c r="C92" s="292" t="s">
        <v>981</v>
      </c>
      <c r="D92" s="292" t="s">
        <v>495</v>
      </c>
      <c r="E92" s="293">
        <v>-19950</v>
      </c>
      <c r="F92" s="294">
        <v>-689.43209999999999</v>
      </c>
      <c r="G92" s="295">
        <f t="shared" si="0"/>
        <v>-2.3586457870866686E-2</v>
      </c>
      <c r="H92" s="290" t="s">
        <v>144</v>
      </c>
    </row>
    <row r="93" spans="1:8" x14ac:dyDescent="0.2">
      <c r="A93" s="291">
        <v>33</v>
      </c>
      <c r="B93" s="292"/>
      <c r="C93" s="292" t="s">
        <v>982</v>
      </c>
      <c r="D93" s="292" t="s">
        <v>495</v>
      </c>
      <c r="E93" s="293">
        <v>-144000</v>
      </c>
      <c r="F93" s="294">
        <v>-780.84</v>
      </c>
      <c r="G93" s="295">
        <f t="shared" si="0"/>
        <v>-2.6713652822210547E-2</v>
      </c>
      <c r="H93" s="290" t="s">
        <v>144</v>
      </c>
    </row>
    <row r="94" spans="1:8" x14ac:dyDescent="0.2">
      <c r="A94" s="291">
        <v>34</v>
      </c>
      <c r="B94" s="292"/>
      <c r="C94" s="292" t="s">
        <v>983</v>
      </c>
      <c r="D94" s="292" t="s">
        <v>495</v>
      </c>
      <c r="E94" s="293">
        <v>-228800</v>
      </c>
      <c r="F94" s="294">
        <v>-975.37440000000004</v>
      </c>
      <c r="G94" s="295">
        <f t="shared" si="0"/>
        <v>-3.3368952785810049E-2</v>
      </c>
      <c r="H94" s="290" t="s">
        <v>144</v>
      </c>
    </row>
    <row r="95" spans="1:8" x14ac:dyDescent="0.2">
      <c r="A95" s="291">
        <v>35</v>
      </c>
      <c r="B95" s="292"/>
      <c r="C95" s="292" t="s">
        <v>984</v>
      </c>
      <c r="D95" s="292" t="s">
        <v>495</v>
      </c>
      <c r="E95" s="293">
        <v>-285600</v>
      </c>
      <c r="F95" s="294">
        <v>-1165.248</v>
      </c>
      <c r="G95" s="295">
        <f t="shared" si="0"/>
        <v>-3.9864800117533933E-2</v>
      </c>
      <c r="H95" s="290" t="s">
        <v>144</v>
      </c>
    </row>
    <row r="96" spans="1:8" x14ac:dyDescent="0.2">
      <c r="A96" s="291">
        <v>36</v>
      </c>
      <c r="B96" s="292"/>
      <c r="C96" s="292" t="s">
        <v>985</v>
      </c>
      <c r="D96" s="292" t="s">
        <v>495</v>
      </c>
      <c r="E96" s="293">
        <v>-121250</v>
      </c>
      <c r="F96" s="294">
        <v>-1443.7237500000001</v>
      </c>
      <c r="G96" s="295">
        <f t="shared" si="0"/>
        <v>-4.9391853681522331E-2</v>
      </c>
      <c r="H96" s="290" t="s">
        <v>144</v>
      </c>
    </row>
    <row r="97" spans="1:8" x14ac:dyDescent="0.2">
      <c r="A97" s="291">
        <v>37</v>
      </c>
      <c r="B97" s="292"/>
      <c r="C97" s="292" t="s">
        <v>986</v>
      </c>
      <c r="D97" s="292" t="s">
        <v>495</v>
      </c>
      <c r="E97" s="293">
        <v>-155400</v>
      </c>
      <c r="F97" s="294">
        <v>-2227.5036</v>
      </c>
      <c r="G97" s="295">
        <f t="shared" si="0"/>
        <v>-7.6206082975544473E-2</v>
      </c>
      <c r="H97" s="290" t="s">
        <v>144</v>
      </c>
    </row>
    <row r="98" spans="1:8" x14ac:dyDescent="0.2">
      <c r="A98" s="291">
        <v>38</v>
      </c>
      <c r="B98" s="292"/>
      <c r="C98" s="292" t="s">
        <v>987</v>
      </c>
      <c r="D98" s="292" t="s">
        <v>495</v>
      </c>
      <c r="E98" s="293">
        <v>-190000</v>
      </c>
      <c r="F98" s="294">
        <v>-2677.67</v>
      </c>
      <c r="G98" s="295">
        <f t="shared" si="0"/>
        <v>-9.1606919154306285E-2</v>
      </c>
      <c r="H98" s="290" t="s">
        <v>144</v>
      </c>
    </row>
    <row r="99" spans="1:8" x14ac:dyDescent="0.2">
      <c r="A99" s="288"/>
      <c r="B99" s="288"/>
      <c r="C99" s="289" t="s">
        <v>143</v>
      </c>
      <c r="D99" s="288"/>
      <c r="E99" s="288" t="s">
        <v>144</v>
      </c>
      <c r="F99" s="297">
        <v>-19077.227804999999</v>
      </c>
      <c r="G99" s="298">
        <v>-0.65265927999999995</v>
      </c>
      <c r="H99" s="290" t="s">
        <v>144</v>
      </c>
    </row>
    <row r="100" spans="1:8" x14ac:dyDescent="0.2">
      <c r="A100" s="288"/>
      <c r="B100" s="288"/>
      <c r="C100" s="299"/>
      <c r="D100" s="288"/>
      <c r="E100" s="288"/>
      <c r="F100" s="300"/>
      <c r="G100" s="300"/>
      <c r="H100" s="290" t="s">
        <v>144</v>
      </c>
    </row>
    <row r="101" spans="1:8" x14ac:dyDescent="0.2">
      <c r="A101" s="288"/>
      <c r="B101" s="288"/>
      <c r="C101" s="289" t="s">
        <v>151</v>
      </c>
      <c r="D101" s="288"/>
      <c r="E101" s="288"/>
      <c r="F101" s="297">
        <f>F46</f>
        <v>19018.068169999995</v>
      </c>
      <c r="G101" s="298">
        <f>G46</f>
        <v>0.65063497999999986</v>
      </c>
      <c r="H101" s="290" t="s">
        <v>144</v>
      </c>
    </row>
    <row r="102" spans="1:8" x14ac:dyDescent="0.2">
      <c r="A102" s="288"/>
      <c r="B102" s="288"/>
      <c r="C102" s="299"/>
      <c r="D102" s="288"/>
      <c r="E102" s="288"/>
      <c r="F102" s="300"/>
      <c r="G102" s="300"/>
      <c r="H102" s="290" t="s">
        <v>144</v>
      </c>
    </row>
    <row r="103" spans="1:8" x14ac:dyDescent="0.2">
      <c r="A103" s="288"/>
      <c r="B103" s="288"/>
      <c r="C103" s="289" t="s">
        <v>152</v>
      </c>
      <c r="D103" s="288"/>
      <c r="E103" s="288"/>
      <c r="F103" s="300"/>
      <c r="G103" s="300"/>
      <c r="H103" s="290" t="s">
        <v>144</v>
      </c>
    </row>
    <row r="104" spans="1:8" x14ac:dyDescent="0.2">
      <c r="A104" s="288"/>
      <c r="B104" s="288"/>
      <c r="C104" s="289" t="s">
        <v>10</v>
      </c>
      <c r="D104" s="288"/>
      <c r="E104" s="288"/>
      <c r="F104" s="300"/>
      <c r="G104" s="300"/>
      <c r="H104" s="290" t="s">
        <v>144</v>
      </c>
    </row>
    <row r="105" spans="1:8" x14ac:dyDescent="0.2">
      <c r="A105" s="288"/>
      <c r="B105" s="288"/>
      <c r="C105" s="289" t="s">
        <v>143</v>
      </c>
      <c r="D105" s="288"/>
      <c r="E105" s="288" t="s">
        <v>144</v>
      </c>
      <c r="F105" s="301" t="s">
        <v>146</v>
      </c>
      <c r="G105" s="298">
        <v>0</v>
      </c>
      <c r="H105" s="290" t="s">
        <v>144</v>
      </c>
    </row>
    <row r="106" spans="1:8" x14ac:dyDescent="0.2">
      <c r="A106" s="288"/>
      <c r="B106" s="288"/>
      <c r="C106" s="299"/>
      <c r="D106" s="288"/>
      <c r="E106" s="288"/>
      <c r="F106" s="300"/>
      <c r="G106" s="300"/>
      <c r="H106" s="290" t="s">
        <v>144</v>
      </c>
    </row>
    <row r="107" spans="1:8" x14ac:dyDescent="0.2">
      <c r="A107" s="288"/>
      <c r="B107" s="288"/>
      <c r="C107" s="289" t="s">
        <v>153</v>
      </c>
      <c r="D107" s="288"/>
      <c r="E107" s="288"/>
      <c r="F107" s="288"/>
      <c r="G107" s="288"/>
      <c r="H107" s="290" t="s">
        <v>144</v>
      </c>
    </row>
    <row r="108" spans="1:8" x14ac:dyDescent="0.2">
      <c r="A108" s="288"/>
      <c r="B108" s="288"/>
      <c r="C108" s="289" t="s">
        <v>143</v>
      </c>
      <c r="D108" s="288"/>
      <c r="E108" s="288" t="s">
        <v>144</v>
      </c>
      <c r="F108" s="301" t="s">
        <v>146</v>
      </c>
      <c r="G108" s="298">
        <v>0</v>
      </c>
      <c r="H108" s="290" t="s">
        <v>144</v>
      </c>
    </row>
    <row r="109" spans="1:8" x14ac:dyDescent="0.2">
      <c r="A109" s="288"/>
      <c r="B109" s="288"/>
      <c r="C109" s="299"/>
      <c r="D109" s="288"/>
      <c r="E109" s="288"/>
      <c r="F109" s="300"/>
      <c r="G109" s="300"/>
      <c r="H109" s="290" t="s">
        <v>144</v>
      </c>
    </row>
    <row r="110" spans="1:8" x14ac:dyDescent="0.2">
      <c r="A110" s="288"/>
      <c r="B110" s="288"/>
      <c r="C110" s="289" t="s">
        <v>154</v>
      </c>
      <c r="D110" s="288"/>
      <c r="E110" s="288"/>
      <c r="F110" s="288"/>
      <c r="G110" s="288"/>
      <c r="H110" s="290" t="s">
        <v>144</v>
      </c>
    </row>
    <row r="111" spans="1:8" ht="25.5" x14ac:dyDescent="0.2">
      <c r="A111" s="291">
        <v>1</v>
      </c>
      <c r="B111" s="292" t="s">
        <v>640</v>
      </c>
      <c r="C111" s="292" t="s">
        <v>1066</v>
      </c>
      <c r="D111" s="292" t="s">
        <v>498</v>
      </c>
      <c r="E111" s="293">
        <v>1000000</v>
      </c>
      <c r="F111" s="294">
        <v>1026.8</v>
      </c>
      <c r="G111" s="295">
        <v>3.5128300000000001E-2</v>
      </c>
      <c r="H111" s="290">
        <v>6.1093999999999999</v>
      </c>
    </row>
    <row r="112" spans="1:8" x14ac:dyDescent="0.2">
      <c r="A112" s="288"/>
      <c r="B112" s="288"/>
      <c r="C112" s="289" t="s">
        <v>143</v>
      </c>
      <c r="D112" s="288"/>
      <c r="E112" s="288" t="s">
        <v>144</v>
      </c>
      <c r="F112" s="297">
        <v>1026.8</v>
      </c>
      <c r="G112" s="298">
        <v>3.5128300000000001E-2</v>
      </c>
      <c r="H112" s="290" t="s">
        <v>144</v>
      </c>
    </row>
    <row r="113" spans="1:8" x14ac:dyDescent="0.2">
      <c r="A113" s="288"/>
      <c r="B113" s="288"/>
      <c r="C113" s="299"/>
      <c r="D113" s="288"/>
      <c r="E113" s="288"/>
      <c r="F113" s="300"/>
      <c r="G113" s="300"/>
      <c r="H113" s="290" t="s">
        <v>144</v>
      </c>
    </row>
    <row r="114" spans="1:8" x14ac:dyDescent="0.2">
      <c r="A114" s="288"/>
      <c r="B114" s="288"/>
      <c r="C114" s="289" t="s">
        <v>155</v>
      </c>
      <c r="D114" s="288"/>
      <c r="E114" s="288"/>
      <c r="F114" s="300"/>
      <c r="G114" s="300"/>
      <c r="H114" s="290" t="s">
        <v>144</v>
      </c>
    </row>
    <row r="115" spans="1:8" x14ac:dyDescent="0.2">
      <c r="A115" s="288"/>
      <c r="B115" s="288"/>
      <c r="C115" s="289" t="s">
        <v>143</v>
      </c>
      <c r="D115" s="288"/>
      <c r="E115" s="288" t="s">
        <v>144</v>
      </c>
      <c r="F115" s="301" t="s">
        <v>146</v>
      </c>
      <c r="G115" s="298">
        <v>0</v>
      </c>
      <c r="H115" s="290" t="s">
        <v>144</v>
      </c>
    </row>
    <row r="116" spans="1:8" x14ac:dyDescent="0.2">
      <c r="A116" s="288"/>
      <c r="B116" s="288"/>
      <c r="C116" s="299"/>
      <c r="D116" s="288"/>
      <c r="E116" s="288"/>
      <c r="F116" s="300"/>
      <c r="G116" s="300"/>
      <c r="H116" s="290" t="s">
        <v>144</v>
      </c>
    </row>
    <row r="117" spans="1:8" x14ac:dyDescent="0.2">
      <c r="A117" s="288"/>
      <c r="B117" s="288"/>
      <c r="C117" s="289" t="s">
        <v>156</v>
      </c>
      <c r="D117" s="288"/>
      <c r="E117" s="288"/>
      <c r="F117" s="297">
        <v>1026.8</v>
      </c>
      <c r="G117" s="298">
        <v>3.5128300000000001E-2</v>
      </c>
      <c r="H117" s="290" t="s">
        <v>144</v>
      </c>
    </row>
    <row r="118" spans="1:8" x14ac:dyDescent="0.2">
      <c r="A118" s="288"/>
      <c r="B118" s="288"/>
      <c r="C118" s="299"/>
      <c r="D118" s="288"/>
      <c r="E118" s="288"/>
      <c r="F118" s="300"/>
      <c r="G118" s="300"/>
      <c r="H118" s="290" t="s">
        <v>144</v>
      </c>
    </row>
    <row r="119" spans="1:8" x14ac:dyDescent="0.2">
      <c r="A119" s="288"/>
      <c r="B119" s="288"/>
      <c r="C119" s="289" t="s">
        <v>157</v>
      </c>
      <c r="D119" s="288"/>
      <c r="E119" s="288"/>
      <c r="F119" s="300"/>
      <c r="G119" s="300"/>
      <c r="H119" s="290" t="s">
        <v>144</v>
      </c>
    </row>
    <row r="120" spans="1:8" x14ac:dyDescent="0.2">
      <c r="A120" s="288"/>
      <c r="B120" s="288"/>
      <c r="C120" s="289" t="s">
        <v>158</v>
      </c>
      <c r="D120" s="288"/>
      <c r="E120" s="288"/>
      <c r="F120" s="300"/>
      <c r="G120" s="300"/>
      <c r="H120" s="290" t="s">
        <v>144</v>
      </c>
    </row>
    <row r="121" spans="1:8" x14ac:dyDescent="0.2">
      <c r="A121" s="288"/>
      <c r="B121" s="288"/>
      <c r="C121" s="289" t="s">
        <v>143</v>
      </c>
      <c r="D121" s="288"/>
      <c r="E121" s="288" t="s">
        <v>144</v>
      </c>
      <c r="F121" s="301" t="s">
        <v>146</v>
      </c>
      <c r="G121" s="298">
        <v>0</v>
      </c>
      <c r="H121" s="290" t="s">
        <v>144</v>
      </c>
    </row>
    <row r="122" spans="1:8" x14ac:dyDescent="0.2">
      <c r="A122" s="288"/>
      <c r="B122" s="288"/>
      <c r="C122" s="299"/>
      <c r="D122" s="288"/>
      <c r="E122" s="288"/>
      <c r="F122" s="300"/>
      <c r="G122" s="300"/>
      <c r="H122" s="290" t="s">
        <v>144</v>
      </c>
    </row>
    <row r="123" spans="1:8" x14ac:dyDescent="0.2">
      <c r="A123" s="288"/>
      <c r="B123" s="288"/>
      <c r="C123" s="289" t="s">
        <v>159</v>
      </c>
      <c r="D123" s="288"/>
      <c r="E123" s="288"/>
      <c r="F123" s="300"/>
      <c r="G123" s="300"/>
      <c r="H123" s="290" t="s">
        <v>144</v>
      </c>
    </row>
    <row r="124" spans="1:8" x14ac:dyDescent="0.2">
      <c r="A124" s="288"/>
      <c r="B124" s="288"/>
      <c r="C124" s="289" t="s">
        <v>143</v>
      </c>
      <c r="D124" s="288"/>
      <c r="E124" s="288" t="s">
        <v>144</v>
      </c>
      <c r="F124" s="301" t="s">
        <v>146</v>
      </c>
      <c r="G124" s="298">
        <v>0</v>
      </c>
      <c r="H124" s="290" t="s">
        <v>144</v>
      </c>
    </row>
    <row r="125" spans="1:8" x14ac:dyDescent="0.2">
      <c r="A125" s="288"/>
      <c r="B125" s="288"/>
      <c r="C125" s="299"/>
      <c r="D125" s="288"/>
      <c r="E125" s="288"/>
      <c r="F125" s="300"/>
      <c r="G125" s="300"/>
      <c r="H125" s="290" t="s">
        <v>144</v>
      </c>
    </row>
    <row r="126" spans="1:8" x14ac:dyDescent="0.2">
      <c r="A126" s="288"/>
      <c r="B126" s="288"/>
      <c r="C126" s="289" t="s">
        <v>160</v>
      </c>
      <c r="D126" s="288"/>
      <c r="E126" s="288"/>
      <c r="F126" s="300"/>
      <c r="G126" s="300"/>
      <c r="H126" s="290" t="s">
        <v>144</v>
      </c>
    </row>
    <row r="127" spans="1:8" x14ac:dyDescent="0.2">
      <c r="A127" s="291">
        <v>1</v>
      </c>
      <c r="B127" s="292" t="s">
        <v>642</v>
      </c>
      <c r="C127" s="292" t="s">
        <v>1068</v>
      </c>
      <c r="D127" s="292" t="s">
        <v>498</v>
      </c>
      <c r="E127" s="293">
        <v>1000000</v>
      </c>
      <c r="F127" s="294">
        <v>966.05899999999997</v>
      </c>
      <c r="G127" s="295">
        <v>3.3050259999999998E-2</v>
      </c>
      <c r="H127" s="290">
        <v>5.9096000000000002</v>
      </c>
    </row>
    <row r="128" spans="1:8" x14ac:dyDescent="0.2">
      <c r="A128" s="291">
        <v>2</v>
      </c>
      <c r="B128" s="292" t="s">
        <v>643</v>
      </c>
      <c r="C128" s="292" t="s">
        <v>1067</v>
      </c>
      <c r="D128" s="292" t="s">
        <v>498</v>
      </c>
      <c r="E128" s="293">
        <v>500000</v>
      </c>
      <c r="F128" s="294">
        <v>489.44549999999998</v>
      </c>
      <c r="G128" s="295">
        <v>1.674463E-2</v>
      </c>
      <c r="H128" s="290">
        <v>5.9180999999999999</v>
      </c>
    </row>
    <row r="129" spans="1:8" x14ac:dyDescent="0.2">
      <c r="A129" s="291">
        <v>3</v>
      </c>
      <c r="B129" s="292" t="s">
        <v>644</v>
      </c>
      <c r="C129" s="292" t="s">
        <v>1069</v>
      </c>
      <c r="D129" s="292" t="s">
        <v>498</v>
      </c>
      <c r="E129" s="293">
        <v>500000</v>
      </c>
      <c r="F129" s="294">
        <v>479.3725</v>
      </c>
      <c r="G129" s="295">
        <v>1.6400020000000001E-2</v>
      </c>
      <c r="H129" s="290">
        <v>5.9046000000000003</v>
      </c>
    </row>
    <row r="130" spans="1:8" x14ac:dyDescent="0.2">
      <c r="A130" s="288"/>
      <c r="B130" s="288"/>
      <c r="C130" s="289" t="s">
        <v>143</v>
      </c>
      <c r="D130" s="288"/>
      <c r="E130" s="288" t="s">
        <v>144</v>
      </c>
      <c r="F130" s="297">
        <v>1934.877</v>
      </c>
      <c r="G130" s="298">
        <v>6.6194909999999996E-2</v>
      </c>
      <c r="H130" s="290" t="s">
        <v>144</v>
      </c>
    </row>
    <row r="131" spans="1:8" x14ac:dyDescent="0.2">
      <c r="A131" s="288"/>
      <c r="B131" s="288"/>
      <c r="C131" s="299"/>
      <c r="D131" s="288"/>
      <c r="E131" s="288"/>
      <c r="F131" s="300"/>
      <c r="G131" s="300"/>
      <c r="H131" s="290" t="s">
        <v>144</v>
      </c>
    </row>
    <row r="132" spans="1:8" x14ac:dyDescent="0.2">
      <c r="A132" s="288"/>
      <c r="B132" s="288"/>
      <c r="C132" s="289" t="s">
        <v>161</v>
      </c>
      <c r="D132" s="288"/>
      <c r="E132" s="288"/>
      <c r="F132" s="300"/>
      <c r="G132" s="300"/>
      <c r="H132" s="290" t="s">
        <v>144</v>
      </c>
    </row>
    <row r="133" spans="1:8" x14ac:dyDescent="0.2">
      <c r="A133" s="291">
        <v>1</v>
      </c>
      <c r="B133" s="292"/>
      <c r="C133" s="292" t="s">
        <v>162</v>
      </c>
      <c r="D133" s="292"/>
      <c r="E133" s="302"/>
      <c r="F133" s="294">
        <v>2214.036652494</v>
      </c>
      <c r="G133" s="295">
        <v>7.5745359999999998E-2</v>
      </c>
      <c r="H133" s="290">
        <v>5.95</v>
      </c>
    </row>
    <row r="134" spans="1:8" x14ac:dyDescent="0.2">
      <c r="A134" s="288"/>
      <c r="B134" s="288"/>
      <c r="C134" s="289" t="s">
        <v>143</v>
      </c>
      <c r="D134" s="288"/>
      <c r="E134" s="288" t="s">
        <v>144</v>
      </c>
      <c r="F134" s="297">
        <v>2214.036652494</v>
      </c>
      <c r="G134" s="298">
        <v>7.5745359999999998E-2</v>
      </c>
      <c r="H134" s="290" t="s">
        <v>144</v>
      </c>
    </row>
    <row r="135" spans="1:8" x14ac:dyDescent="0.2">
      <c r="A135" s="288"/>
      <c r="B135" s="288"/>
      <c r="C135" s="299"/>
      <c r="D135" s="288"/>
      <c r="E135" s="288"/>
      <c r="F135" s="300"/>
      <c r="G135" s="300"/>
      <c r="H135" s="290" t="s">
        <v>144</v>
      </c>
    </row>
    <row r="136" spans="1:8" x14ac:dyDescent="0.2">
      <c r="A136" s="288"/>
      <c r="B136" s="288"/>
      <c r="C136" s="289" t="s">
        <v>163</v>
      </c>
      <c r="D136" s="288"/>
      <c r="E136" s="288"/>
      <c r="F136" s="297">
        <v>4148.9136524940004</v>
      </c>
      <c r="G136" s="298">
        <v>0.14194027000000001</v>
      </c>
      <c r="H136" s="290" t="s">
        <v>144</v>
      </c>
    </row>
    <row r="137" spans="1:8" x14ac:dyDescent="0.2">
      <c r="A137" s="288"/>
      <c r="B137" s="288"/>
      <c r="C137" s="300"/>
      <c r="D137" s="288"/>
      <c r="E137" s="288"/>
      <c r="F137" s="288"/>
      <c r="G137" s="288"/>
      <c r="H137" s="290" t="s">
        <v>144</v>
      </c>
    </row>
    <row r="138" spans="1:8" x14ac:dyDescent="0.2">
      <c r="A138" s="288"/>
      <c r="B138" s="288"/>
      <c r="C138" s="289" t="s">
        <v>164</v>
      </c>
      <c r="D138" s="288"/>
      <c r="E138" s="288"/>
      <c r="F138" s="288"/>
      <c r="G138" s="288"/>
      <c r="H138" s="290" t="s">
        <v>144</v>
      </c>
    </row>
    <row r="139" spans="1:8" x14ac:dyDescent="0.2">
      <c r="A139" s="288"/>
      <c r="B139" s="288"/>
      <c r="C139" s="289" t="s">
        <v>165</v>
      </c>
      <c r="D139" s="288"/>
      <c r="E139" s="288"/>
      <c r="F139" s="288"/>
      <c r="G139" s="288"/>
      <c r="H139" s="290" t="s">
        <v>144</v>
      </c>
    </row>
    <row r="140" spans="1:8" ht="25.5" x14ac:dyDescent="0.2">
      <c r="A140" s="291">
        <v>1</v>
      </c>
      <c r="B140" s="292" t="s">
        <v>499</v>
      </c>
      <c r="C140" s="292" t="s">
        <v>1065</v>
      </c>
      <c r="D140" s="292"/>
      <c r="E140" s="303">
        <v>17160716.769699998</v>
      </c>
      <c r="F140" s="294">
        <v>2562.215138734</v>
      </c>
      <c r="G140" s="295">
        <v>8.7657040000000006E-2</v>
      </c>
      <c r="H140" s="290" t="s">
        <v>144</v>
      </c>
    </row>
    <row r="141" spans="1:8" x14ac:dyDescent="0.2">
      <c r="A141" s="291">
        <v>2</v>
      </c>
      <c r="B141" s="292" t="s">
        <v>315</v>
      </c>
      <c r="C141" s="292" t="s">
        <v>884</v>
      </c>
      <c r="D141" s="292"/>
      <c r="E141" s="303">
        <v>109637.875</v>
      </c>
      <c r="F141" s="294">
        <v>2527.5015575550001</v>
      </c>
      <c r="G141" s="295">
        <v>8.6469439999999995E-2</v>
      </c>
      <c r="H141" s="290" t="s">
        <v>144</v>
      </c>
    </row>
    <row r="142" spans="1:8" x14ac:dyDescent="0.2">
      <c r="A142" s="288"/>
      <c r="B142" s="288"/>
      <c r="C142" s="289" t="s">
        <v>143</v>
      </c>
      <c r="D142" s="288"/>
      <c r="E142" s="288" t="s">
        <v>144</v>
      </c>
      <c r="F142" s="297">
        <v>5089.7166962889996</v>
      </c>
      <c r="G142" s="298">
        <v>0.17412648</v>
      </c>
      <c r="H142" s="290" t="s">
        <v>144</v>
      </c>
    </row>
    <row r="143" spans="1:8" x14ac:dyDescent="0.2">
      <c r="A143" s="288"/>
      <c r="B143" s="288"/>
      <c r="C143" s="299"/>
      <c r="D143" s="288"/>
      <c r="E143" s="288"/>
      <c r="F143" s="300"/>
      <c r="G143" s="300"/>
      <c r="H143" s="290" t="s">
        <v>144</v>
      </c>
    </row>
    <row r="144" spans="1:8" x14ac:dyDescent="0.2">
      <c r="A144" s="288"/>
      <c r="B144" s="288"/>
      <c r="C144" s="289" t="s">
        <v>166</v>
      </c>
      <c r="D144" s="288"/>
      <c r="E144" s="288"/>
      <c r="F144" s="288"/>
      <c r="G144" s="288"/>
      <c r="H144" s="290" t="s">
        <v>144</v>
      </c>
    </row>
    <row r="145" spans="1:17" x14ac:dyDescent="0.2">
      <c r="A145" s="288"/>
      <c r="B145" s="288"/>
      <c r="C145" s="289" t="s">
        <v>167</v>
      </c>
      <c r="D145" s="288"/>
      <c r="E145" s="288"/>
      <c r="F145" s="288"/>
      <c r="G145" s="288"/>
      <c r="H145" s="290" t="s">
        <v>144</v>
      </c>
    </row>
    <row r="146" spans="1:17" x14ac:dyDescent="0.2">
      <c r="A146" s="288"/>
      <c r="B146" s="288"/>
      <c r="C146" s="289" t="s">
        <v>143</v>
      </c>
      <c r="D146" s="288"/>
      <c r="E146" s="288" t="s">
        <v>144</v>
      </c>
      <c r="F146" s="301" t="s">
        <v>146</v>
      </c>
      <c r="G146" s="298">
        <v>0</v>
      </c>
      <c r="H146" s="290" t="s">
        <v>144</v>
      </c>
    </row>
    <row r="147" spans="1:17" x14ac:dyDescent="0.2">
      <c r="A147" s="288"/>
      <c r="B147" s="288"/>
      <c r="C147" s="299"/>
      <c r="D147" s="288"/>
      <c r="E147" s="288"/>
      <c r="F147" s="300"/>
      <c r="G147" s="300"/>
      <c r="H147" s="290" t="s">
        <v>144</v>
      </c>
    </row>
    <row r="148" spans="1:17" ht="25.5" x14ac:dyDescent="0.2">
      <c r="A148" s="288"/>
      <c r="B148" s="288"/>
      <c r="C148" s="289" t="s">
        <v>168</v>
      </c>
      <c r="D148" s="288"/>
      <c r="E148" s="288"/>
      <c r="F148" s="300"/>
      <c r="G148" s="300"/>
      <c r="H148" s="290" t="s">
        <v>144</v>
      </c>
    </row>
    <row r="149" spans="1:17" x14ac:dyDescent="0.2">
      <c r="A149" s="288"/>
      <c r="B149" s="288"/>
      <c r="C149" s="289" t="s">
        <v>143</v>
      </c>
      <c r="D149" s="288"/>
      <c r="E149" s="288" t="s">
        <v>144</v>
      </c>
      <c r="F149" s="301" t="s">
        <v>146</v>
      </c>
      <c r="G149" s="298">
        <v>0</v>
      </c>
      <c r="H149" s="290" t="s">
        <v>144</v>
      </c>
    </row>
    <row r="150" spans="1:17" x14ac:dyDescent="0.2">
      <c r="A150" s="288"/>
      <c r="B150" s="288"/>
      <c r="C150" s="299"/>
      <c r="D150" s="288"/>
      <c r="E150" s="288"/>
      <c r="F150" s="300"/>
      <c r="G150" s="300"/>
      <c r="H150" s="290" t="s">
        <v>144</v>
      </c>
    </row>
    <row r="151" spans="1:17" x14ac:dyDescent="0.2">
      <c r="A151" s="302"/>
      <c r="B151" s="292"/>
      <c r="C151" s="292" t="s">
        <v>501</v>
      </c>
      <c r="D151" s="292"/>
      <c r="E151" s="302"/>
      <c r="F151" s="294">
        <v>70.863689699999995</v>
      </c>
      <c r="G151" s="295">
        <v>2.42435E-3</v>
      </c>
      <c r="H151" s="290" t="s">
        <v>144</v>
      </c>
    </row>
    <row r="152" spans="1:17" x14ac:dyDescent="0.2">
      <c r="A152" s="302"/>
      <c r="B152" s="292"/>
      <c r="C152" s="77" t="s">
        <v>898</v>
      </c>
      <c r="D152" s="292"/>
      <c r="E152" s="302"/>
      <c r="F152" s="294">
        <f>18952.87290152+F99</f>
        <v>-124.35490347999803</v>
      </c>
      <c r="G152" s="295">
        <f>F152/F153</f>
        <v>-4.2543590470572323E-3</v>
      </c>
      <c r="H152" s="290" t="s">
        <v>144</v>
      </c>
    </row>
    <row r="153" spans="1:17" x14ac:dyDescent="0.2">
      <c r="A153" s="299"/>
      <c r="B153" s="299"/>
      <c r="C153" s="289" t="s">
        <v>170</v>
      </c>
      <c r="D153" s="300"/>
      <c r="E153" s="300"/>
      <c r="F153" s="297">
        <v>29229.997305002998</v>
      </c>
      <c r="G153" s="304">
        <v>0.99999998000000001</v>
      </c>
      <c r="H153" s="290" t="s">
        <v>144</v>
      </c>
    </row>
    <row r="154" spans="1:17" x14ac:dyDescent="0.2">
      <c r="A154" s="305"/>
      <c r="B154" s="305"/>
      <c r="C154" s="305"/>
      <c r="D154" s="306"/>
      <c r="E154" s="306"/>
      <c r="F154" s="306"/>
      <c r="G154" s="306"/>
    </row>
    <row r="155" spans="1:17" x14ac:dyDescent="0.2">
      <c r="A155" s="48"/>
      <c r="B155" s="307" t="s">
        <v>873</v>
      </c>
      <c r="C155" s="307"/>
      <c r="D155" s="307"/>
      <c r="E155" s="307"/>
      <c r="F155" s="307"/>
      <c r="G155" s="307"/>
      <c r="H155" s="307"/>
      <c r="J155" s="45"/>
    </row>
    <row r="156" spans="1:17" x14ac:dyDescent="0.2">
      <c r="A156" s="48"/>
      <c r="B156" s="307" t="s">
        <v>874</v>
      </c>
      <c r="C156" s="307"/>
      <c r="D156" s="307"/>
      <c r="E156" s="307"/>
      <c r="F156" s="307"/>
      <c r="G156" s="307"/>
      <c r="H156" s="307"/>
      <c r="J156" s="45"/>
    </row>
    <row r="157" spans="1:17" x14ac:dyDescent="0.2">
      <c r="A157" s="48"/>
      <c r="B157" s="307" t="s">
        <v>875</v>
      </c>
      <c r="C157" s="307"/>
      <c r="D157" s="307"/>
      <c r="E157" s="307"/>
      <c r="F157" s="307"/>
      <c r="G157" s="307"/>
      <c r="H157" s="307"/>
      <c r="J157" s="45"/>
    </row>
    <row r="158" spans="1:17" s="47" customFormat="1" ht="66.75" customHeight="1" x14ac:dyDescent="0.25">
      <c r="A158" s="308"/>
      <c r="B158" s="309" t="s">
        <v>876</v>
      </c>
      <c r="C158" s="309"/>
      <c r="D158" s="309"/>
      <c r="E158" s="309"/>
      <c r="F158" s="309"/>
      <c r="G158" s="309"/>
      <c r="H158" s="309"/>
      <c r="I158"/>
      <c r="J158" s="45"/>
      <c r="K158"/>
      <c r="L158"/>
      <c r="M158"/>
      <c r="N158"/>
      <c r="O158"/>
      <c r="P158"/>
      <c r="Q158"/>
    </row>
    <row r="159" spans="1:17" x14ac:dyDescent="0.2">
      <c r="A159" s="48"/>
      <c r="B159" s="307" t="s">
        <v>877</v>
      </c>
      <c r="C159" s="307"/>
      <c r="D159" s="307"/>
      <c r="E159" s="307"/>
      <c r="F159" s="307"/>
      <c r="G159" s="307"/>
      <c r="H159" s="307"/>
      <c r="J159" s="45"/>
    </row>
    <row r="160" spans="1:17" x14ac:dyDescent="0.2">
      <c r="A160" s="310"/>
      <c r="B160" s="310"/>
      <c r="C160" s="310"/>
      <c r="D160" s="311"/>
      <c r="E160" s="311"/>
      <c r="F160" s="311"/>
      <c r="G160" s="311"/>
    </row>
    <row r="161" spans="1:10" x14ac:dyDescent="0.2">
      <c r="A161" s="310"/>
      <c r="B161" s="312" t="s">
        <v>171</v>
      </c>
      <c r="C161" s="313"/>
      <c r="D161" s="314"/>
      <c r="E161" s="315"/>
      <c r="F161" s="311"/>
      <c r="G161" s="311"/>
    </row>
    <row r="162" spans="1:10" ht="24.75" customHeight="1" x14ac:dyDescent="0.2">
      <c r="A162" s="310"/>
      <c r="B162" s="316" t="s">
        <v>172</v>
      </c>
      <c r="C162" s="317"/>
      <c r="D162" s="318" t="s">
        <v>908</v>
      </c>
      <c r="E162" s="315"/>
      <c r="F162" s="311"/>
      <c r="G162" s="311"/>
    </row>
    <row r="163" spans="1:10" ht="12.75" customHeight="1" x14ac:dyDescent="0.2">
      <c r="A163" s="48"/>
      <c r="B163" s="247" t="s">
        <v>879</v>
      </c>
      <c r="C163" s="248"/>
      <c r="D163" s="70" t="s">
        <v>173</v>
      </c>
      <c r="E163" s="50"/>
      <c r="F163" s="49"/>
      <c r="G163" s="49"/>
    </row>
    <row r="164" spans="1:10" x14ac:dyDescent="0.2">
      <c r="A164" s="310"/>
      <c r="B164" s="316" t="s">
        <v>174</v>
      </c>
      <c r="C164" s="317"/>
      <c r="D164" s="300" t="s">
        <v>144</v>
      </c>
      <c r="E164" s="315"/>
      <c r="F164" s="311"/>
      <c r="G164" s="311"/>
    </row>
    <row r="165" spans="1:10" x14ac:dyDescent="0.2">
      <c r="A165" s="58"/>
      <c r="B165" s="319" t="s">
        <v>144</v>
      </c>
      <c r="C165" s="319" t="s">
        <v>878</v>
      </c>
      <c r="D165" s="319" t="s">
        <v>175</v>
      </c>
      <c r="E165" s="58"/>
      <c r="F165" s="58"/>
      <c r="G165" s="58"/>
      <c r="H165" s="58"/>
      <c r="J165" s="45"/>
    </row>
    <row r="166" spans="1:10" x14ac:dyDescent="0.2">
      <c r="A166" s="58"/>
      <c r="B166" s="320" t="s">
        <v>176</v>
      </c>
      <c r="C166" s="321">
        <v>45747</v>
      </c>
      <c r="D166" s="321">
        <v>45777</v>
      </c>
      <c r="E166" s="58"/>
      <c r="F166" s="58"/>
      <c r="G166" s="58"/>
      <c r="J166" s="45"/>
    </row>
    <row r="167" spans="1:10" x14ac:dyDescent="0.2">
      <c r="A167" s="322"/>
      <c r="B167" s="77" t="s">
        <v>177</v>
      </c>
      <c r="C167" s="323">
        <v>14.9551</v>
      </c>
      <c r="D167" s="323">
        <v>15.077400000000001</v>
      </c>
      <c r="E167" s="322"/>
      <c r="F167" s="324"/>
      <c r="G167" s="325"/>
    </row>
    <row r="168" spans="1:10" ht="25.5" x14ac:dyDescent="0.2">
      <c r="A168" s="322"/>
      <c r="B168" s="77" t="s">
        <v>913</v>
      </c>
      <c r="C168" s="323">
        <v>12.931900000000001</v>
      </c>
      <c r="D168" s="323">
        <v>13.036799999999999</v>
      </c>
      <c r="E168" s="322"/>
      <c r="F168" s="324"/>
      <c r="G168" s="325"/>
    </row>
    <row r="169" spans="1:10" x14ac:dyDescent="0.2">
      <c r="A169" s="322"/>
      <c r="B169" s="77" t="s">
        <v>178</v>
      </c>
      <c r="C169" s="323">
        <v>14.2193</v>
      </c>
      <c r="D169" s="323">
        <v>14.312799999999999</v>
      </c>
      <c r="E169" s="322"/>
      <c r="F169" s="324"/>
      <c r="G169" s="325"/>
    </row>
    <row r="170" spans="1:10" ht="25.5" x14ac:dyDescent="0.2">
      <c r="A170" s="322"/>
      <c r="B170" s="77" t="s">
        <v>915</v>
      </c>
      <c r="C170" s="323">
        <v>12.501200000000001</v>
      </c>
      <c r="D170" s="323">
        <v>12.584</v>
      </c>
      <c r="E170" s="322"/>
      <c r="F170" s="324"/>
      <c r="G170" s="325"/>
    </row>
    <row r="171" spans="1:10" x14ac:dyDescent="0.2">
      <c r="A171" s="322"/>
      <c r="B171" s="322"/>
      <c r="C171" s="322"/>
      <c r="D171" s="322"/>
      <c r="E171" s="322"/>
      <c r="F171" s="322"/>
      <c r="G171" s="322"/>
    </row>
    <row r="172" spans="1:10" x14ac:dyDescent="0.2">
      <c r="A172" s="58"/>
      <c r="B172" s="247" t="s">
        <v>880</v>
      </c>
      <c r="C172" s="248"/>
      <c r="D172" s="70" t="s">
        <v>173</v>
      </c>
      <c r="E172" s="58"/>
      <c r="F172" s="58"/>
      <c r="G172" s="58"/>
    </row>
    <row r="173" spans="1:10" x14ac:dyDescent="0.2">
      <c r="A173" s="58"/>
      <c r="B173" s="93"/>
      <c r="C173" s="93"/>
      <c r="D173" s="93"/>
      <c r="E173" s="58"/>
      <c r="F173" s="58"/>
      <c r="G173" s="58"/>
    </row>
    <row r="174" spans="1:10" ht="29.1" customHeight="1" x14ac:dyDescent="0.2">
      <c r="A174" s="58"/>
      <c r="B174" s="247" t="s">
        <v>179</v>
      </c>
      <c r="C174" s="248"/>
      <c r="D174" s="70" t="s">
        <v>988</v>
      </c>
      <c r="E174" s="326"/>
      <c r="F174" s="58"/>
      <c r="G174" s="58"/>
    </row>
    <row r="175" spans="1:10" ht="29.1" customHeight="1" x14ac:dyDescent="0.2">
      <c r="A175" s="58"/>
      <c r="B175" s="247" t="s">
        <v>180</v>
      </c>
      <c r="C175" s="248"/>
      <c r="D175" s="70" t="s">
        <v>173</v>
      </c>
      <c r="E175" s="326"/>
      <c r="F175" s="58"/>
      <c r="G175" s="58"/>
      <c r="I175" s="145"/>
    </row>
    <row r="176" spans="1:10" ht="17.100000000000001" customHeight="1" x14ac:dyDescent="0.2">
      <c r="A176" s="58"/>
      <c r="B176" s="247" t="s">
        <v>181</v>
      </c>
      <c r="C176" s="248"/>
      <c r="D176" s="70" t="s">
        <v>173</v>
      </c>
      <c r="E176" s="326"/>
      <c r="F176" s="58"/>
      <c r="G176" s="58"/>
    </row>
    <row r="177" spans="1:16" ht="17.100000000000001" customHeight="1" x14ac:dyDescent="0.2">
      <c r="A177" s="58"/>
      <c r="B177" s="247" t="s">
        <v>182</v>
      </c>
      <c r="C177" s="248"/>
      <c r="D177" s="327">
        <v>9.6062258367375559</v>
      </c>
      <c r="E177" s="58"/>
      <c r="F177" s="60"/>
      <c r="G177" s="61"/>
    </row>
    <row r="179" spans="1:16" s="119" customFormat="1" x14ac:dyDescent="0.2">
      <c r="B179" s="146" t="s">
        <v>1056</v>
      </c>
      <c r="C179" s="146"/>
      <c r="D179" s="146"/>
      <c r="E179" s="9"/>
      <c r="F179" s="10"/>
      <c r="I179"/>
      <c r="J179"/>
      <c r="K179"/>
      <c r="L179"/>
      <c r="M179"/>
      <c r="N179"/>
    </row>
    <row r="180" spans="1:16" ht="13.5" customHeight="1" x14ac:dyDescent="0.2">
      <c r="B180" s="328" t="s">
        <v>917</v>
      </c>
      <c r="C180" s="328" t="s">
        <v>918</v>
      </c>
      <c r="D180" s="329" t="s">
        <v>919</v>
      </c>
      <c r="E180" s="330"/>
      <c r="F180" s="331"/>
      <c r="G180" s="332" t="s">
        <v>920</v>
      </c>
      <c r="H180" s="333"/>
      <c r="I180" s="334"/>
      <c r="J180" s="122"/>
      <c r="K180" s="122"/>
      <c r="L180" s="122"/>
      <c r="M180" s="122"/>
      <c r="N180" s="122"/>
      <c r="O180" s="122"/>
    </row>
    <row r="181" spans="1:16" ht="46.5" customHeight="1" x14ac:dyDescent="0.2">
      <c r="B181" s="255"/>
      <c r="C181" s="255"/>
      <c r="D181" s="335" t="s">
        <v>921</v>
      </c>
      <c r="E181" s="335" t="s">
        <v>922</v>
      </c>
      <c r="F181" s="335" t="s">
        <v>923</v>
      </c>
      <c r="G181" s="265" t="s">
        <v>924</v>
      </c>
      <c r="H181" s="266"/>
      <c r="I181" s="335" t="s">
        <v>925</v>
      </c>
      <c r="J181" s="122"/>
      <c r="K181" s="122"/>
      <c r="L181" s="122"/>
      <c r="M181" s="122"/>
      <c r="N181" s="122"/>
      <c r="O181" s="122"/>
    </row>
    <row r="182" spans="1:16" ht="21" customHeight="1" x14ac:dyDescent="0.2">
      <c r="B182" s="256"/>
      <c r="C182" s="256"/>
      <c r="D182" s="264"/>
      <c r="E182" s="264"/>
      <c r="F182" s="264"/>
      <c r="G182" s="336" t="s">
        <v>926</v>
      </c>
      <c r="H182" s="336" t="s">
        <v>927</v>
      </c>
      <c r="I182" s="264"/>
      <c r="J182" s="122"/>
      <c r="K182" s="122"/>
      <c r="L182" s="122"/>
      <c r="M182" s="122"/>
      <c r="N182" s="122"/>
      <c r="O182" s="122"/>
    </row>
    <row r="183" spans="1:16" ht="13.5" x14ac:dyDescent="0.25">
      <c r="B183" s="337" t="s">
        <v>928</v>
      </c>
      <c r="C183" s="338" t="s">
        <v>929</v>
      </c>
      <c r="D183" s="339">
        <v>48.884799999999998</v>
      </c>
      <c r="E183" s="340">
        <v>1.1152</v>
      </c>
      <c r="F183" s="341">
        <f>D183+E183</f>
        <v>50</v>
      </c>
      <c r="G183" s="342">
        <v>2.1270963690000002</v>
      </c>
      <c r="H183" s="342">
        <v>1.34</v>
      </c>
      <c r="I183" s="342">
        <f>G183+H183</f>
        <v>3.4670963690000001</v>
      </c>
      <c r="J183" s="122"/>
      <c r="K183" s="122"/>
      <c r="L183" s="122"/>
      <c r="M183" s="122"/>
      <c r="N183" s="122"/>
      <c r="O183" s="122"/>
    </row>
    <row r="184" spans="1:16" s="119" customFormat="1" x14ac:dyDescent="0.2">
      <c r="B184" s="121"/>
      <c r="C184" s="147"/>
      <c r="D184" s="148"/>
      <c r="E184" s="21"/>
      <c r="F184" s="149"/>
      <c r="G184" s="121"/>
      <c r="I184"/>
      <c r="J184"/>
      <c r="K184"/>
      <c r="L184"/>
      <c r="M184"/>
      <c r="N184"/>
      <c r="O184"/>
    </row>
    <row r="185" spans="1:16" ht="42" customHeight="1" x14ac:dyDescent="0.2">
      <c r="B185" s="272" t="s">
        <v>1060</v>
      </c>
      <c r="C185" s="272"/>
      <c r="D185" s="272"/>
      <c r="E185" s="272"/>
      <c r="F185" s="272"/>
      <c r="G185" s="272"/>
      <c r="H185" s="272"/>
      <c r="I185" s="272"/>
      <c r="J185" s="128"/>
      <c r="K185" s="122"/>
      <c r="L185" s="122"/>
      <c r="M185" s="122"/>
      <c r="N185" s="122"/>
      <c r="O185" s="122"/>
    </row>
    <row r="186" spans="1:16" ht="13.5" x14ac:dyDescent="0.25">
      <c r="B186" s="129" t="s">
        <v>930</v>
      </c>
      <c r="I186" s="122"/>
      <c r="J186" s="24"/>
      <c r="K186" s="122"/>
      <c r="L186" s="122"/>
      <c r="M186" s="122"/>
      <c r="N186" s="122"/>
      <c r="O186" s="122"/>
      <c r="P186" s="122"/>
    </row>
    <row r="187" spans="1:16" x14ac:dyDescent="0.2">
      <c r="B187" s="22" t="s">
        <v>931</v>
      </c>
      <c r="J187" s="24"/>
      <c r="K187" s="122"/>
      <c r="L187" s="122"/>
      <c r="M187" s="122"/>
      <c r="N187" s="122"/>
      <c r="O187" s="122"/>
    </row>
    <row r="188" spans="1:16" s="119" customFormat="1" x14ac:dyDescent="0.2">
      <c r="I188"/>
      <c r="J188"/>
      <c r="K188"/>
      <c r="L188"/>
      <c r="M188"/>
      <c r="N188"/>
      <c r="O188"/>
      <c r="P188"/>
    </row>
    <row r="189" spans="1:16" s="119" customFormat="1" x14ac:dyDescent="0.2">
      <c r="B189" s="343" t="s">
        <v>942</v>
      </c>
      <c r="C189" s="344"/>
      <c r="D189" s="345"/>
      <c r="I189"/>
      <c r="J189"/>
      <c r="K189"/>
      <c r="L189"/>
      <c r="M189"/>
      <c r="N189"/>
      <c r="O189"/>
      <c r="P189"/>
    </row>
    <row r="190" spans="1:16" s="119" customFormat="1" ht="25.5" x14ac:dyDescent="0.2">
      <c r="B190" s="346" t="s">
        <v>943</v>
      </c>
      <c r="C190" s="346"/>
      <c r="D190" s="347" t="s">
        <v>616</v>
      </c>
      <c r="I190"/>
      <c r="J190"/>
      <c r="K190"/>
      <c r="L190"/>
      <c r="M190"/>
      <c r="N190"/>
      <c r="O190"/>
      <c r="P190"/>
    </row>
    <row r="191" spans="1:16" s="119" customFormat="1" x14ac:dyDescent="0.2">
      <c r="B191" s="346" t="s">
        <v>944</v>
      </c>
      <c r="C191" s="346"/>
      <c r="D191" s="348"/>
      <c r="I191"/>
      <c r="J191"/>
      <c r="K191"/>
      <c r="L191"/>
      <c r="M191"/>
      <c r="N191"/>
      <c r="O191"/>
      <c r="P191"/>
    </row>
    <row r="192" spans="1:16" s="119" customFormat="1" x14ac:dyDescent="0.2">
      <c r="B192" s="349"/>
      <c r="C192" s="350"/>
      <c r="D192" s="351"/>
      <c r="I192"/>
      <c r="J192"/>
      <c r="K192"/>
      <c r="L192"/>
      <c r="M192"/>
      <c r="N192"/>
      <c r="O192"/>
      <c r="P192"/>
    </row>
    <row r="193" spans="2:16" s="119" customFormat="1" x14ac:dyDescent="0.2">
      <c r="B193" s="346" t="s">
        <v>945</v>
      </c>
      <c r="C193" s="346"/>
      <c r="D193" s="352">
        <v>5.9762246665156722</v>
      </c>
      <c r="I193"/>
      <c r="J193"/>
      <c r="K193"/>
      <c r="L193"/>
      <c r="M193"/>
      <c r="N193"/>
      <c r="O193"/>
      <c r="P193"/>
    </row>
    <row r="194" spans="2:16" s="119" customFormat="1" x14ac:dyDescent="0.2">
      <c r="B194" s="349"/>
      <c r="C194" s="350"/>
      <c r="D194" s="351"/>
      <c r="I194"/>
      <c r="J194"/>
      <c r="K194"/>
      <c r="L194"/>
      <c r="M194"/>
      <c r="N194"/>
      <c r="O194"/>
      <c r="P194"/>
    </row>
    <row r="195" spans="2:16" s="119" customFormat="1" x14ac:dyDescent="0.2">
      <c r="B195" s="346" t="s">
        <v>946</v>
      </c>
      <c r="C195" s="346"/>
      <c r="D195" s="352">
        <v>0.62145125150166003</v>
      </c>
      <c r="I195"/>
      <c r="J195"/>
      <c r="K195"/>
      <c r="L195"/>
      <c r="M195"/>
      <c r="N195"/>
      <c r="O195"/>
      <c r="P195"/>
    </row>
    <row r="196" spans="2:16" s="119" customFormat="1" x14ac:dyDescent="0.2">
      <c r="B196" s="346" t="s">
        <v>947</v>
      </c>
      <c r="C196" s="346"/>
      <c r="D196" s="352">
        <v>0.65703781908662073</v>
      </c>
      <c r="I196"/>
      <c r="J196"/>
      <c r="K196"/>
      <c r="L196"/>
      <c r="M196"/>
      <c r="N196"/>
      <c r="O196"/>
      <c r="P196"/>
    </row>
    <row r="197" spans="2:16" s="119" customFormat="1" x14ac:dyDescent="0.2">
      <c r="B197" s="349"/>
      <c r="C197" s="350"/>
      <c r="D197" s="351"/>
      <c r="I197"/>
      <c r="J197"/>
      <c r="K197"/>
      <c r="L197"/>
      <c r="M197"/>
      <c r="N197"/>
      <c r="O197"/>
      <c r="P197"/>
    </row>
    <row r="198" spans="2:16" s="119" customFormat="1" x14ac:dyDescent="0.2">
      <c r="B198" s="346" t="s">
        <v>948</v>
      </c>
      <c r="C198" s="346"/>
      <c r="D198" s="353" t="s">
        <v>1058</v>
      </c>
      <c r="I198"/>
      <c r="J198"/>
      <c r="K198"/>
      <c r="L198"/>
      <c r="M198"/>
      <c r="N198"/>
      <c r="O198"/>
      <c r="P198"/>
    </row>
    <row r="199" spans="2:16" s="119" customFormat="1" x14ac:dyDescent="0.2">
      <c r="B199" s="349" t="s">
        <v>949</v>
      </c>
      <c r="C199" s="354"/>
      <c r="D199" s="350"/>
      <c r="I199"/>
      <c r="J199"/>
      <c r="K199"/>
      <c r="L199"/>
      <c r="M199"/>
      <c r="N199"/>
      <c r="O199"/>
      <c r="P199"/>
    </row>
    <row r="201" spans="2:16" x14ac:dyDescent="0.2">
      <c r="B201" s="236" t="s">
        <v>881</v>
      </c>
      <c r="C201" s="236"/>
    </row>
    <row r="203" spans="2:16" ht="153.75" customHeight="1" x14ac:dyDescent="0.2"/>
    <row r="206" spans="2:16" x14ac:dyDescent="0.2">
      <c r="B206" s="67" t="s">
        <v>882</v>
      </c>
      <c r="C206" s="68"/>
      <c r="D206" s="67"/>
    </row>
    <row r="207" spans="2:16" x14ac:dyDescent="0.2">
      <c r="B207" s="67" t="s">
        <v>989</v>
      </c>
      <c r="D207" s="67"/>
    </row>
    <row r="208" spans="2:16" ht="165" customHeight="1" x14ac:dyDescent="0.2"/>
    <row r="210" spans="10:10" x14ac:dyDescent="0.2">
      <c r="J210" s="24"/>
    </row>
  </sheetData>
  <mergeCells count="39">
    <mergeCell ref="B199:D199"/>
    <mergeCell ref="B201:C201"/>
    <mergeCell ref="B193:C193"/>
    <mergeCell ref="B194:C194"/>
    <mergeCell ref="B195:C195"/>
    <mergeCell ref="B196:C196"/>
    <mergeCell ref="B197:C197"/>
    <mergeCell ref="B189:D189"/>
    <mergeCell ref="B190:C190"/>
    <mergeCell ref="B191:C191"/>
    <mergeCell ref="B192:C192"/>
    <mergeCell ref="B198:C198"/>
    <mergeCell ref="B163:C163"/>
    <mergeCell ref="A1:H1"/>
    <mergeCell ref="A2:H2"/>
    <mergeCell ref="A3:H3"/>
    <mergeCell ref="B155:H155"/>
    <mergeCell ref="B156:H156"/>
    <mergeCell ref="B157:H157"/>
    <mergeCell ref="B158:H158"/>
    <mergeCell ref="B159:H159"/>
    <mergeCell ref="B161:D161"/>
    <mergeCell ref="B162:C162"/>
    <mergeCell ref="B180:B182"/>
    <mergeCell ref="C180:C182"/>
    <mergeCell ref="B185:I185"/>
    <mergeCell ref="B164:C164"/>
    <mergeCell ref="B172:C172"/>
    <mergeCell ref="B176:C176"/>
    <mergeCell ref="B177:C177"/>
    <mergeCell ref="B174:C174"/>
    <mergeCell ref="B175:C175"/>
    <mergeCell ref="D180:F180"/>
    <mergeCell ref="G180:I180"/>
    <mergeCell ref="D181:D182"/>
    <mergeCell ref="E181:E182"/>
    <mergeCell ref="F181:F182"/>
    <mergeCell ref="G181:H181"/>
    <mergeCell ref="I181:I182"/>
  </mergeCells>
  <hyperlinks>
    <hyperlink ref="I1" location="Index!B2" display="Index" xr:uid="{59469EF5-372A-4105-8273-720C14F5676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00D9-2967-43B7-90DA-3A54A5E934CF}">
  <sheetPr>
    <outlinePr summaryBelow="0" summaryRight="0"/>
  </sheetPr>
  <dimension ref="A1:Q231"/>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6.85546875" bestFit="1" customWidth="1"/>
    <col min="4" max="4" width="17.7109375" bestFit="1" customWidth="1"/>
    <col min="5" max="5" width="9.140625" bestFit="1" customWidth="1"/>
    <col min="6" max="6" width="10.140625" bestFit="1" customWidth="1"/>
    <col min="7" max="7" width="14" bestFit="1" customWidth="1"/>
    <col min="8" max="8" width="9.28515625"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645</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1059</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11</v>
      </c>
      <c r="C7" s="29" t="s">
        <v>12</v>
      </c>
      <c r="D7" s="29" t="s">
        <v>13</v>
      </c>
      <c r="E7" s="30">
        <v>644000</v>
      </c>
      <c r="F7" s="31">
        <v>9048.2000000000007</v>
      </c>
      <c r="G7" s="32">
        <v>5.8873469999999997E-2</v>
      </c>
      <c r="H7" s="27" t="s">
        <v>144</v>
      </c>
    </row>
    <row r="8" spans="1:9" x14ac:dyDescent="0.2">
      <c r="A8" s="28">
        <v>2</v>
      </c>
      <c r="B8" s="29" t="s">
        <v>26</v>
      </c>
      <c r="C8" s="29" t="s">
        <v>27</v>
      </c>
      <c r="D8" s="29" t="s">
        <v>28</v>
      </c>
      <c r="E8" s="30">
        <v>600330</v>
      </c>
      <c r="F8" s="31">
        <v>8566.7091</v>
      </c>
      <c r="G8" s="32">
        <v>5.5740579999999998E-2</v>
      </c>
      <c r="H8" s="27" t="s">
        <v>144</v>
      </c>
    </row>
    <row r="9" spans="1:9" x14ac:dyDescent="0.2">
      <c r="A9" s="28">
        <v>3</v>
      </c>
      <c r="B9" s="29" t="s">
        <v>318</v>
      </c>
      <c r="C9" s="29" t="s">
        <v>319</v>
      </c>
      <c r="D9" s="29" t="s">
        <v>28</v>
      </c>
      <c r="E9" s="30">
        <v>385484</v>
      </c>
      <c r="F9" s="31">
        <v>7420.567</v>
      </c>
      <c r="G9" s="32">
        <v>4.8283029999999998E-2</v>
      </c>
      <c r="H9" s="27" t="s">
        <v>144</v>
      </c>
    </row>
    <row r="10" spans="1:9" x14ac:dyDescent="0.2">
      <c r="A10" s="28">
        <v>4</v>
      </c>
      <c r="B10" s="29" t="s">
        <v>14</v>
      </c>
      <c r="C10" s="29" t="s">
        <v>15</v>
      </c>
      <c r="D10" s="29" t="s">
        <v>16</v>
      </c>
      <c r="E10" s="30">
        <v>347350</v>
      </c>
      <c r="F10" s="31">
        <v>6476.3407500000003</v>
      </c>
      <c r="G10" s="32">
        <v>4.2139280000000001E-2</v>
      </c>
      <c r="H10" s="27" t="s">
        <v>144</v>
      </c>
    </row>
    <row r="11" spans="1:9" x14ac:dyDescent="0.2">
      <c r="A11" s="28">
        <v>5</v>
      </c>
      <c r="B11" s="29" t="s">
        <v>112</v>
      </c>
      <c r="C11" s="29" t="s">
        <v>113</v>
      </c>
      <c r="D11" s="29" t="s">
        <v>28</v>
      </c>
      <c r="E11" s="30">
        <v>247220</v>
      </c>
      <c r="F11" s="31">
        <v>5458.8648199999998</v>
      </c>
      <c r="G11" s="32">
        <v>3.5518920000000002E-2</v>
      </c>
      <c r="H11" s="27" t="s">
        <v>144</v>
      </c>
    </row>
    <row r="12" spans="1:9" x14ac:dyDescent="0.2">
      <c r="A12" s="28">
        <v>6</v>
      </c>
      <c r="B12" s="29" t="s">
        <v>38</v>
      </c>
      <c r="C12" s="29" t="s">
        <v>39</v>
      </c>
      <c r="D12" s="29" t="s">
        <v>28</v>
      </c>
      <c r="E12" s="30">
        <v>439960</v>
      </c>
      <c r="F12" s="31">
        <v>3469.7445400000001</v>
      </c>
      <c r="G12" s="32">
        <v>2.2576410000000002E-2</v>
      </c>
      <c r="H12" s="27" t="s">
        <v>144</v>
      </c>
    </row>
    <row r="13" spans="1:9" x14ac:dyDescent="0.2">
      <c r="A13" s="28">
        <v>7</v>
      </c>
      <c r="B13" s="29" t="s">
        <v>320</v>
      </c>
      <c r="C13" s="29" t="s">
        <v>321</v>
      </c>
      <c r="D13" s="29" t="s">
        <v>199</v>
      </c>
      <c r="E13" s="30">
        <v>226532</v>
      </c>
      <c r="F13" s="31">
        <v>3398.2065320000002</v>
      </c>
      <c r="G13" s="32">
        <v>2.2110939999999999E-2</v>
      </c>
      <c r="H13" s="27" t="s">
        <v>144</v>
      </c>
    </row>
    <row r="14" spans="1:9" x14ac:dyDescent="0.2">
      <c r="A14" s="28">
        <v>8</v>
      </c>
      <c r="B14" s="29" t="s">
        <v>322</v>
      </c>
      <c r="C14" s="29" t="s">
        <v>323</v>
      </c>
      <c r="D14" s="29" t="s">
        <v>28</v>
      </c>
      <c r="E14" s="30">
        <v>247104</v>
      </c>
      <c r="F14" s="31">
        <v>2928.1824000000001</v>
      </c>
      <c r="G14" s="32">
        <v>1.9052659999999999E-2</v>
      </c>
      <c r="H14" s="27" t="s">
        <v>144</v>
      </c>
    </row>
    <row r="15" spans="1:9" x14ac:dyDescent="0.2">
      <c r="A15" s="109">
        <v>9</v>
      </c>
      <c r="B15" s="38" t="s">
        <v>990</v>
      </c>
      <c r="C15" s="38" t="s">
        <v>991</v>
      </c>
      <c r="D15" s="38" t="s">
        <v>58</v>
      </c>
      <c r="E15" s="110">
        <v>700000</v>
      </c>
      <c r="F15" s="111">
        <f>267239000/10^5</f>
        <v>2672.39</v>
      </c>
      <c r="G15" s="151">
        <f>F15/F181</f>
        <v>1.7388305491269448E-2</v>
      </c>
      <c r="H15" s="27" t="s">
        <v>144</v>
      </c>
    </row>
    <row r="16" spans="1:9" x14ac:dyDescent="0.2">
      <c r="A16" s="28">
        <v>10</v>
      </c>
      <c r="B16" s="29" t="s">
        <v>503</v>
      </c>
      <c r="C16" s="29" t="s">
        <v>504</v>
      </c>
      <c r="D16" s="29" t="s">
        <v>251</v>
      </c>
      <c r="E16" s="30">
        <v>79750</v>
      </c>
      <c r="F16" s="31">
        <v>2335.7179999999998</v>
      </c>
      <c r="G16" s="32">
        <v>1.51977E-2</v>
      </c>
      <c r="H16" s="27" t="s">
        <v>144</v>
      </c>
    </row>
    <row r="17" spans="1:8" x14ac:dyDescent="0.2">
      <c r="A17" s="28">
        <v>11</v>
      </c>
      <c r="B17" s="29" t="s">
        <v>326</v>
      </c>
      <c r="C17" s="29" t="s">
        <v>327</v>
      </c>
      <c r="D17" s="29" t="s">
        <v>28</v>
      </c>
      <c r="E17" s="30">
        <v>930150</v>
      </c>
      <c r="F17" s="31">
        <v>2324.7238950000001</v>
      </c>
      <c r="G17" s="32">
        <v>1.512616E-2</v>
      </c>
      <c r="H17" s="27" t="s">
        <v>144</v>
      </c>
    </row>
    <row r="18" spans="1:8" x14ac:dyDescent="0.2">
      <c r="A18" s="28">
        <v>12</v>
      </c>
      <c r="B18" s="29" t="s">
        <v>17</v>
      </c>
      <c r="C18" s="29" t="s">
        <v>18</v>
      </c>
      <c r="D18" s="29" t="s">
        <v>19</v>
      </c>
      <c r="E18" s="30">
        <v>66319</v>
      </c>
      <c r="F18" s="31">
        <v>2215.7177900000002</v>
      </c>
      <c r="G18" s="32">
        <v>1.44169E-2</v>
      </c>
      <c r="H18" s="27" t="s">
        <v>144</v>
      </c>
    </row>
    <row r="19" spans="1:8" x14ac:dyDescent="0.2">
      <c r="A19" s="28">
        <v>13</v>
      </c>
      <c r="B19" s="29" t="s">
        <v>330</v>
      </c>
      <c r="C19" s="29" t="s">
        <v>331</v>
      </c>
      <c r="D19" s="29" t="s">
        <v>199</v>
      </c>
      <c r="E19" s="30">
        <v>58924</v>
      </c>
      <c r="F19" s="31">
        <v>2035.058188</v>
      </c>
      <c r="G19" s="32">
        <v>1.324141E-2</v>
      </c>
      <c r="H19" s="27" t="s">
        <v>144</v>
      </c>
    </row>
    <row r="20" spans="1:8" ht="25.5" x14ac:dyDescent="0.2">
      <c r="A20" s="28">
        <v>14</v>
      </c>
      <c r="B20" s="29" t="s">
        <v>426</v>
      </c>
      <c r="C20" s="29" t="s">
        <v>427</v>
      </c>
      <c r="D20" s="29" t="s">
        <v>193</v>
      </c>
      <c r="E20" s="30">
        <v>128700</v>
      </c>
      <c r="F20" s="31">
        <v>1994.9786999999999</v>
      </c>
      <c r="G20" s="32">
        <v>1.298063E-2</v>
      </c>
      <c r="H20" s="27" t="s">
        <v>144</v>
      </c>
    </row>
    <row r="21" spans="1:8" x14ac:dyDescent="0.2">
      <c r="A21" s="28">
        <v>15</v>
      </c>
      <c r="B21" s="29" t="s">
        <v>189</v>
      </c>
      <c r="C21" s="29" t="s">
        <v>190</v>
      </c>
      <c r="D21" s="29" t="s">
        <v>55</v>
      </c>
      <c r="E21" s="30">
        <v>375000</v>
      </c>
      <c r="F21" s="31">
        <v>1937.0625</v>
      </c>
      <c r="G21" s="32">
        <v>1.260379E-2</v>
      </c>
      <c r="H21" s="27" t="s">
        <v>144</v>
      </c>
    </row>
    <row r="22" spans="1:8" x14ac:dyDescent="0.2">
      <c r="A22" s="28">
        <v>16</v>
      </c>
      <c r="B22" s="29" t="s">
        <v>628</v>
      </c>
      <c r="C22" s="29" t="s">
        <v>629</v>
      </c>
      <c r="D22" s="29" t="s">
        <v>28</v>
      </c>
      <c r="E22" s="30">
        <v>1917000</v>
      </c>
      <c r="F22" s="31">
        <v>1868.1165000000001</v>
      </c>
      <c r="G22" s="32">
        <v>1.215518E-2</v>
      </c>
      <c r="H22" s="27" t="s">
        <v>144</v>
      </c>
    </row>
    <row r="23" spans="1:8" x14ac:dyDescent="0.2">
      <c r="A23" s="28">
        <v>17</v>
      </c>
      <c r="B23" s="29" t="s">
        <v>277</v>
      </c>
      <c r="C23" s="29" t="s">
        <v>278</v>
      </c>
      <c r="D23" s="29" t="s">
        <v>95</v>
      </c>
      <c r="E23" s="30">
        <v>288000</v>
      </c>
      <c r="F23" s="31">
        <v>1761.6959999999999</v>
      </c>
      <c r="G23" s="32">
        <v>1.1462740000000001E-2</v>
      </c>
      <c r="H23" s="27" t="s">
        <v>144</v>
      </c>
    </row>
    <row r="24" spans="1:8" x14ac:dyDescent="0.2">
      <c r="A24" s="28">
        <v>18</v>
      </c>
      <c r="B24" s="29" t="s">
        <v>342</v>
      </c>
      <c r="C24" s="29" t="s">
        <v>343</v>
      </c>
      <c r="D24" s="29" t="s">
        <v>344</v>
      </c>
      <c r="E24" s="30">
        <v>399836</v>
      </c>
      <c r="F24" s="31">
        <v>1702.5016880000001</v>
      </c>
      <c r="G24" s="32">
        <v>1.107758E-2</v>
      </c>
      <c r="H24" s="27" t="s">
        <v>144</v>
      </c>
    </row>
    <row r="25" spans="1:8" x14ac:dyDescent="0.2">
      <c r="A25" s="28">
        <v>19</v>
      </c>
      <c r="B25" s="29" t="s">
        <v>505</v>
      </c>
      <c r="C25" s="29" t="s">
        <v>506</v>
      </c>
      <c r="D25" s="29" t="s">
        <v>211</v>
      </c>
      <c r="E25" s="30">
        <v>105600</v>
      </c>
      <c r="F25" s="31">
        <v>1651.4784</v>
      </c>
      <c r="G25" s="32">
        <v>1.0745589999999999E-2</v>
      </c>
      <c r="H25" s="27" t="s">
        <v>144</v>
      </c>
    </row>
    <row r="26" spans="1:8" x14ac:dyDescent="0.2">
      <c r="A26" s="28">
        <v>20</v>
      </c>
      <c r="B26" s="29" t="s">
        <v>433</v>
      </c>
      <c r="C26" s="29" t="s">
        <v>434</v>
      </c>
      <c r="D26" s="29" t="s">
        <v>344</v>
      </c>
      <c r="E26" s="30">
        <v>69762</v>
      </c>
      <c r="F26" s="31">
        <v>1633.895802</v>
      </c>
      <c r="G26" s="32">
        <v>1.063119E-2</v>
      </c>
      <c r="H26" s="27" t="s">
        <v>144</v>
      </c>
    </row>
    <row r="27" spans="1:8" ht="25.5" x14ac:dyDescent="0.2">
      <c r="A27" s="28">
        <v>21</v>
      </c>
      <c r="B27" s="29" t="s">
        <v>324</v>
      </c>
      <c r="C27" s="29" t="s">
        <v>325</v>
      </c>
      <c r="D27" s="29" t="s">
        <v>193</v>
      </c>
      <c r="E27" s="30">
        <v>87700</v>
      </c>
      <c r="F27" s="31">
        <v>1606.9271000000001</v>
      </c>
      <c r="G27" s="32">
        <v>1.045571E-2</v>
      </c>
      <c r="H27" s="27" t="s">
        <v>144</v>
      </c>
    </row>
    <row r="28" spans="1:8" x14ac:dyDescent="0.2">
      <c r="A28" s="28">
        <v>22</v>
      </c>
      <c r="B28" s="29" t="s">
        <v>53</v>
      </c>
      <c r="C28" s="29" t="s">
        <v>54</v>
      </c>
      <c r="D28" s="29" t="s">
        <v>55</v>
      </c>
      <c r="E28" s="30">
        <v>25796</v>
      </c>
      <c r="F28" s="31">
        <v>1587.8727799999999</v>
      </c>
      <c r="G28" s="32">
        <v>1.0331730000000001E-2</v>
      </c>
      <c r="H28" s="27" t="s">
        <v>144</v>
      </c>
    </row>
    <row r="29" spans="1:8" ht="25.5" x14ac:dyDescent="0.2">
      <c r="A29" s="28">
        <v>23</v>
      </c>
      <c r="B29" s="29" t="s">
        <v>184</v>
      </c>
      <c r="C29" s="29" t="s">
        <v>185</v>
      </c>
      <c r="D29" s="29" t="s">
        <v>186</v>
      </c>
      <c r="E29" s="30">
        <v>71500</v>
      </c>
      <c r="F29" s="31">
        <v>1583.153</v>
      </c>
      <c r="G29" s="32">
        <v>1.0301019999999999E-2</v>
      </c>
      <c r="H29" s="27" t="s">
        <v>144</v>
      </c>
    </row>
    <row r="30" spans="1:8" x14ac:dyDescent="0.2">
      <c r="A30" s="28">
        <v>24</v>
      </c>
      <c r="B30" s="29" t="s">
        <v>420</v>
      </c>
      <c r="C30" s="29" t="s">
        <v>421</v>
      </c>
      <c r="D30" s="29" t="s">
        <v>199</v>
      </c>
      <c r="E30" s="30">
        <v>100100</v>
      </c>
      <c r="F30" s="31">
        <v>1569.0675000000001</v>
      </c>
      <c r="G30" s="32">
        <v>1.0209370000000001E-2</v>
      </c>
      <c r="H30" s="27" t="s">
        <v>144</v>
      </c>
    </row>
    <row r="31" spans="1:8" x14ac:dyDescent="0.2">
      <c r="A31" s="28">
        <v>25</v>
      </c>
      <c r="B31" s="29" t="s">
        <v>34</v>
      </c>
      <c r="C31" s="29" t="s">
        <v>35</v>
      </c>
      <c r="D31" s="29" t="s">
        <v>13</v>
      </c>
      <c r="E31" s="30">
        <v>505000</v>
      </c>
      <c r="F31" s="31">
        <v>1565.7525000000001</v>
      </c>
      <c r="G31" s="32">
        <v>1.01878E-2</v>
      </c>
      <c r="H31" s="27" t="s">
        <v>144</v>
      </c>
    </row>
    <row r="32" spans="1:8" x14ac:dyDescent="0.2">
      <c r="A32" s="28">
        <v>26</v>
      </c>
      <c r="B32" s="29" t="s">
        <v>328</v>
      </c>
      <c r="C32" s="29" t="s">
        <v>329</v>
      </c>
      <c r="D32" s="29" t="s">
        <v>95</v>
      </c>
      <c r="E32" s="30">
        <v>17250</v>
      </c>
      <c r="F32" s="31">
        <v>1489.4512500000001</v>
      </c>
      <c r="G32" s="32">
        <v>9.6913399999999997E-3</v>
      </c>
      <c r="H32" s="27" t="s">
        <v>144</v>
      </c>
    </row>
    <row r="33" spans="1:8" x14ac:dyDescent="0.2">
      <c r="A33" s="28">
        <v>27</v>
      </c>
      <c r="B33" s="29" t="s">
        <v>634</v>
      </c>
      <c r="C33" s="29" t="s">
        <v>635</v>
      </c>
      <c r="D33" s="29" t="s">
        <v>95</v>
      </c>
      <c r="E33" s="30">
        <v>76000</v>
      </c>
      <c r="F33" s="31">
        <v>1483.2159999999999</v>
      </c>
      <c r="G33" s="32">
        <v>9.6507699999999995E-3</v>
      </c>
      <c r="H33" s="27" t="s">
        <v>144</v>
      </c>
    </row>
    <row r="34" spans="1:8" x14ac:dyDescent="0.2">
      <c r="A34" s="28">
        <v>28</v>
      </c>
      <c r="B34" s="29" t="s">
        <v>507</v>
      </c>
      <c r="C34" s="29" t="s">
        <v>508</v>
      </c>
      <c r="D34" s="29" t="s">
        <v>251</v>
      </c>
      <c r="E34" s="30">
        <v>11177</v>
      </c>
      <c r="F34" s="31">
        <v>1369.96489</v>
      </c>
      <c r="G34" s="32">
        <v>8.9138800000000008E-3</v>
      </c>
      <c r="H34" s="27" t="s">
        <v>144</v>
      </c>
    </row>
    <row r="35" spans="1:8" ht="25.5" x14ac:dyDescent="0.2">
      <c r="A35" s="28">
        <v>29</v>
      </c>
      <c r="B35" s="29" t="s">
        <v>424</v>
      </c>
      <c r="C35" s="29" t="s">
        <v>425</v>
      </c>
      <c r="D35" s="29" t="s">
        <v>202</v>
      </c>
      <c r="E35" s="30">
        <v>115244</v>
      </c>
      <c r="F35" s="31">
        <v>1343.5145520000001</v>
      </c>
      <c r="G35" s="32">
        <v>8.7417799999999993E-3</v>
      </c>
      <c r="H35" s="27" t="s">
        <v>144</v>
      </c>
    </row>
    <row r="36" spans="1:8" ht="25.5" x14ac:dyDescent="0.2">
      <c r="A36" s="28">
        <v>30</v>
      </c>
      <c r="B36" s="29" t="s">
        <v>216</v>
      </c>
      <c r="C36" s="29" t="s">
        <v>217</v>
      </c>
      <c r="D36" s="29" t="s">
        <v>193</v>
      </c>
      <c r="E36" s="30">
        <v>25000</v>
      </c>
      <c r="F36" s="31">
        <v>1279</v>
      </c>
      <c r="G36" s="32">
        <v>8.3220099999999995E-3</v>
      </c>
      <c r="H36" s="27" t="s">
        <v>144</v>
      </c>
    </row>
    <row r="37" spans="1:8" ht="25.5" x14ac:dyDescent="0.2">
      <c r="A37" s="28">
        <v>31</v>
      </c>
      <c r="B37" s="29" t="s">
        <v>23</v>
      </c>
      <c r="C37" s="29" t="s">
        <v>24</v>
      </c>
      <c r="D37" s="29" t="s">
        <v>25</v>
      </c>
      <c r="E37" s="30">
        <v>10280</v>
      </c>
      <c r="F37" s="31">
        <v>1196.6948</v>
      </c>
      <c r="G37" s="32">
        <v>7.7864700000000002E-3</v>
      </c>
      <c r="H37" s="27" t="s">
        <v>144</v>
      </c>
    </row>
    <row r="38" spans="1:8" ht="25.5" x14ac:dyDescent="0.2">
      <c r="A38" s="28">
        <v>32</v>
      </c>
      <c r="B38" s="29" t="s">
        <v>336</v>
      </c>
      <c r="C38" s="29" t="s">
        <v>337</v>
      </c>
      <c r="D38" s="29" t="s">
        <v>25</v>
      </c>
      <c r="E38" s="30">
        <v>40900</v>
      </c>
      <c r="F38" s="31">
        <v>1119.6375</v>
      </c>
      <c r="G38" s="32">
        <v>7.2850900000000001E-3</v>
      </c>
      <c r="H38" s="27" t="s">
        <v>144</v>
      </c>
    </row>
    <row r="39" spans="1:8" x14ac:dyDescent="0.2">
      <c r="A39" s="28">
        <v>33</v>
      </c>
      <c r="B39" s="29" t="s">
        <v>221</v>
      </c>
      <c r="C39" s="29" t="s">
        <v>222</v>
      </c>
      <c r="D39" s="29" t="s">
        <v>223</v>
      </c>
      <c r="E39" s="30">
        <v>149401</v>
      </c>
      <c r="F39" s="31">
        <v>1068.814754</v>
      </c>
      <c r="G39" s="32">
        <v>6.9544000000000003E-3</v>
      </c>
      <c r="H39" s="27" t="s">
        <v>144</v>
      </c>
    </row>
    <row r="40" spans="1:8" x14ac:dyDescent="0.2">
      <c r="A40" s="28">
        <v>34</v>
      </c>
      <c r="B40" s="29" t="s">
        <v>273</v>
      </c>
      <c r="C40" s="29" t="s">
        <v>274</v>
      </c>
      <c r="D40" s="29" t="s">
        <v>228</v>
      </c>
      <c r="E40" s="30">
        <v>25900</v>
      </c>
      <c r="F40" s="31">
        <v>1011.7317</v>
      </c>
      <c r="G40" s="32">
        <v>6.5829800000000004E-3</v>
      </c>
      <c r="H40" s="27" t="s">
        <v>144</v>
      </c>
    </row>
    <row r="41" spans="1:8" x14ac:dyDescent="0.2">
      <c r="A41" s="28">
        <v>35</v>
      </c>
      <c r="B41" s="29" t="s">
        <v>43</v>
      </c>
      <c r="C41" s="29" t="s">
        <v>44</v>
      </c>
      <c r="D41" s="29" t="s">
        <v>22</v>
      </c>
      <c r="E41" s="30">
        <v>260000</v>
      </c>
      <c r="F41" s="31">
        <v>999.44</v>
      </c>
      <c r="G41" s="32">
        <v>6.50301E-3</v>
      </c>
      <c r="H41" s="27" t="s">
        <v>144</v>
      </c>
    </row>
    <row r="42" spans="1:8" x14ac:dyDescent="0.2">
      <c r="A42" s="28">
        <v>36</v>
      </c>
      <c r="B42" s="29" t="s">
        <v>461</v>
      </c>
      <c r="C42" s="29" t="s">
        <v>462</v>
      </c>
      <c r="D42" s="29" t="s">
        <v>80</v>
      </c>
      <c r="E42" s="30">
        <v>29104</v>
      </c>
      <c r="F42" s="31">
        <v>969.74527999999998</v>
      </c>
      <c r="G42" s="32">
        <v>6.30979E-3</v>
      </c>
      <c r="H42" s="27" t="s">
        <v>144</v>
      </c>
    </row>
    <row r="43" spans="1:8" x14ac:dyDescent="0.2">
      <c r="A43" s="28">
        <v>37</v>
      </c>
      <c r="B43" s="29" t="s">
        <v>422</v>
      </c>
      <c r="C43" s="29" t="s">
        <v>423</v>
      </c>
      <c r="D43" s="29" t="s">
        <v>256</v>
      </c>
      <c r="E43" s="30">
        <v>54000</v>
      </c>
      <c r="F43" s="31">
        <v>953.53200000000004</v>
      </c>
      <c r="G43" s="32">
        <v>6.2043000000000003E-3</v>
      </c>
      <c r="H43" s="27" t="s">
        <v>144</v>
      </c>
    </row>
    <row r="44" spans="1:8" ht="25.5" x14ac:dyDescent="0.2">
      <c r="A44" s="28">
        <v>38</v>
      </c>
      <c r="B44" s="29" t="s">
        <v>200</v>
      </c>
      <c r="C44" s="29" t="s">
        <v>201</v>
      </c>
      <c r="D44" s="29" t="s">
        <v>202</v>
      </c>
      <c r="E44" s="30">
        <v>129000</v>
      </c>
      <c r="F44" s="31">
        <v>916.48050000000001</v>
      </c>
      <c r="G44" s="32">
        <v>5.96322E-3</v>
      </c>
      <c r="H44" s="27" t="s">
        <v>144</v>
      </c>
    </row>
    <row r="45" spans="1:8" ht="25.5" x14ac:dyDescent="0.2">
      <c r="A45" s="28">
        <v>39</v>
      </c>
      <c r="B45" s="29" t="s">
        <v>281</v>
      </c>
      <c r="C45" s="29" t="s">
        <v>282</v>
      </c>
      <c r="D45" s="29" t="s">
        <v>193</v>
      </c>
      <c r="E45" s="30">
        <v>102300</v>
      </c>
      <c r="F45" s="31">
        <v>908.67975000000001</v>
      </c>
      <c r="G45" s="32">
        <v>5.9124599999999996E-3</v>
      </c>
      <c r="H45" s="27" t="s">
        <v>144</v>
      </c>
    </row>
    <row r="46" spans="1:8" x14ac:dyDescent="0.2">
      <c r="A46" s="28">
        <v>40</v>
      </c>
      <c r="B46" s="29" t="s">
        <v>511</v>
      </c>
      <c r="C46" s="29" t="s">
        <v>512</v>
      </c>
      <c r="D46" s="29" t="s">
        <v>251</v>
      </c>
      <c r="E46" s="30">
        <v>10860</v>
      </c>
      <c r="F46" s="31">
        <v>872.05799999999999</v>
      </c>
      <c r="G46" s="32">
        <v>5.67418E-3</v>
      </c>
      <c r="H46" s="27" t="s">
        <v>144</v>
      </c>
    </row>
    <row r="47" spans="1:8" ht="25.5" x14ac:dyDescent="0.2">
      <c r="A47" s="28">
        <v>41</v>
      </c>
      <c r="B47" s="29" t="s">
        <v>275</v>
      </c>
      <c r="C47" s="29" t="s">
        <v>276</v>
      </c>
      <c r="D47" s="29" t="s">
        <v>193</v>
      </c>
      <c r="E47" s="30">
        <v>35000</v>
      </c>
      <c r="F47" s="31">
        <v>862.85500000000002</v>
      </c>
      <c r="G47" s="32">
        <v>5.6143E-3</v>
      </c>
      <c r="H47" s="27" t="s">
        <v>144</v>
      </c>
    </row>
    <row r="48" spans="1:8" x14ac:dyDescent="0.2">
      <c r="A48" s="28">
        <v>42</v>
      </c>
      <c r="B48" s="29" t="s">
        <v>106</v>
      </c>
      <c r="C48" s="29" t="s">
        <v>107</v>
      </c>
      <c r="D48" s="29" t="s">
        <v>72</v>
      </c>
      <c r="E48" s="30">
        <v>29600</v>
      </c>
      <c r="F48" s="31">
        <v>857.03840000000002</v>
      </c>
      <c r="G48" s="32">
        <v>5.5764500000000002E-3</v>
      </c>
      <c r="H48" s="27" t="s">
        <v>144</v>
      </c>
    </row>
    <row r="49" spans="1:8" ht="25.5" x14ac:dyDescent="0.2">
      <c r="A49" s="28">
        <v>43</v>
      </c>
      <c r="B49" s="29" t="s">
        <v>191</v>
      </c>
      <c r="C49" s="29" t="s">
        <v>192</v>
      </c>
      <c r="D49" s="29" t="s">
        <v>193</v>
      </c>
      <c r="E49" s="30">
        <v>40000</v>
      </c>
      <c r="F49" s="31">
        <v>838.24</v>
      </c>
      <c r="G49" s="32">
        <v>5.4541299999999997E-3</v>
      </c>
      <c r="H49" s="27" t="s">
        <v>144</v>
      </c>
    </row>
    <row r="50" spans="1:8" x14ac:dyDescent="0.2">
      <c r="A50" s="28">
        <v>44</v>
      </c>
      <c r="B50" s="29" t="s">
        <v>509</v>
      </c>
      <c r="C50" s="29" t="s">
        <v>510</v>
      </c>
      <c r="D50" s="29" t="s">
        <v>95</v>
      </c>
      <c r="E50" s="30">
        <v>68000</v>
      </c>
      <c r="F50" s="31">
        <v>835.92399999999998</v>
      </c>
      <c r="G50" s="32">
        <v>5.4390699999999998E-3</v>
      </c>
      <c r="H50" s="27" t="s">
        <v>144</v>
      </c>
    </row>
    <row r="51" spans="1:8" x14ac:dyDescent="0.2">
      <c r="A51" s="28">
        <v>45</v>
      </c>
      <c r="B51" s="29" t="s">
        <v>31</v>
      </c>
      <c r="C51" s="29" t="s">
        <v>32</v>
      </c>
      <c r="D51" s="29" t="s">
        <v>33</v>
      </c>
      <c r="E51" s="30">
        <v>263000</v>
      </c>
      <c r="F51" s="31">
        <v>826.08299999999997</v>
      </c>
      <c r="G51" s="32">
        <v>5.3750300000000003E-3</v>
      </c>
      <c r="H51" s="27" t="s">
        <v>144</v>
      </c>
    </row>
    <row r="52" spans="1:8" x14ac:dyDescent="0.2">
      <c r="A52" s="28">
        <v>46</v>
      </c>
      <c r="B52" s="29" t="s">
        <v>513</v>
      </c>
      <c r="C52" s="29" t="s">
        <v>514</v>
      </c>
      <c r="D52" s="29" t="s">
        <v>199</v>
      </c>
      <c r="E52" s="30">
        <v>53600</v>
      </c>
      <c r="F52" s="31">
        <v>805.60799999999995</v>
      </c>
      <c r="G52" s="32">
        <v>5.2418100000000004E-3</v>
      </c>
      <c r="H52" s="27" t="s">
        <v>144</v>
      </c>
    </row>
    <row r="53" spans="1:8" ht="25.5" x14ac:dyDescent="0.2">
      <c r="A53" s="28">
        <v>47</v>
      </c>
      <c r="B53" s="38" t="s">
        <v>992</v>
      </c>
      <c r="C53" s="38" t="s">
        <v>993</v>
      </c>
      <c r="D53" s="38" t="s">
        <v>22</v>
      </c>
      <c r="E53" s="110">
        <v>998132</v>
      </c>
      <c r="F53" s="111">
        <f>79870522.64/10^5</f>
        <v>798.70522640000002</v>
      </c>
      <c r="G53" s="151">
        <f>F53/F181</f>
        <v>5.1968950917032058E-3</v>
      </c>
      <c r="H53" s="27" t="s">
        <v>144</v>
      </c>
    </row>
    <row r="54" spans="1:8" x14ac:dyDescent="0.2">
      <c r="A54" s="28">
        <v>48</v>
      </c>
      <c r="B54" s="29" t="s">
        <v>283</v>
      </c>
      <c r="C54" s="29" t="s">
        <v>284</v>
      </c>
      <c r="D54" s="29" t="s">
        <v>80</v>
      </c>
      <c r="E54" s="30">
        <v>88045</v>
      </c>
      <c r="F54" s="31">
        <v>787.29839000000004</v>
      </c>
      <c r="G54" s="32">
        <v>5.1226800000000001E-3</v>
      </c>
      <c r="H54" s="27" t="s">
        <v>144</v>
      </c>
    </row>
    <row r="55" spans="1:8" x14ac:dyDescent="0.2">
      <c r="A55" s="28">
        <v>49</v>
      </c>
      <c r="B55" s="29" t="s">
        <v>345</v>
      </c>
      <c r="C55" s="29" t="s">
        <v>346</v>
      </c>
      <c r="D55" s="29" t="s">
        <v>211</v>
      </c>
      <c r="E55" s="30">
        <v>145000</v>
      </c>
      <c r="F55" s="31">
        <v>757.40750000000003</v>
      </c>
      <c r="G55" s="32">
        <v>4.9281899999999998E-3</v>
      </c>
      <c r="H55" s="27" t="s">
        <v>144</v>
      </c>
    </row>
    <row r="56" spans="1:8" x14ac:dyDescent="0.2">
      <c r="A56" s="28">
        <v>50</v>
      </c>
      <c r="B56" s="29" t="s">
        <v>353</v>
      </c>
      <c r="C56" s="29" t="s">
        <v>354</v>
      </c>
      <c r="D56" s="29" t="s">
        <v>251</v>
      </c>
      <c r="E56" s="30">
        <v>116294</v>
      </c>
      <c r="F56" s="31">
        <v>749.22409500000003</v>
      </c>
      <c r="G56" s="32">
        <v>4.8749400000000003E-3</v>
      </c>
      <c r="H56" s="27" t="s">
        <v>144</v>
      </c>
    </row>
    <row r="57" spans="1:8" ht="25.5" x14ac:dyDescent="0.2">
      <c r="A57" s="28">
        <v>51</v>
      </c>
      <c r="B57" s="29" t="s">
        <v>36</v>
      </c>
      <c r="C57" s="29" t="s">
        <v>37</v>
      </c>
      <c r="D57" s="29" t="s">
        <v>25</v>
      </c>
      <c r="E57" s="30">
        <v>14127</v>
      </c>
      <c r="F57" s="31">
        <v>722.27112899999997</v>
      </c>
      <c r="G57" s="32">
        <v>4.6995700000000001E-3</v>
      </c>
      <c r="H57" s="27" t="s">
        <v>144</v>
      </c>
    </row>
    <row r="58" spans="1:8" x14ac:dyDescent="0.2">
      <c r="A58" s="28">
        <v>52</v>
      </c>
      <c r="B58" s="29" t="s">
        <v>194</v>
      </c>
      <c r="C58" s="29" t="s">
        <v>195</v>
      </c>
      <c r="D58" s="29" t="s">
        <v>196</v>
      </c>
      <c r="E58" s="30">
        <v>100000</v>
      </c>
      <c r="F58" s="31">
        <v>685.55</v>
      </c>
      <c r="G58" s="32">
        <v>4.4606300000000002E-3</v>
      </c>
      <c r="H58" s="27" t="s">
        <v>144</v>
      </c>
    </row>
    <row r="59" spans="1:8" x14ac:dyDescent="0.2">
      <c r="A59" s="28">
        <v>53</v>
      </c>
      <c r="B59" s="29" t="s">
        <v>51</v>
      </c>
      <c r="C59" s="29" t="s">
        <v>52</v>
      </c>
      <c r="D59" s="29" t="s">
        <v>16</v>
      </c>
      <c r="E59" s="30">
        <v>159020</v>
      </c>
      <c r="F59" s="31">
        <v>649.11964</v>
      </c>
      <c r="G59" s="32">
        <v>4.2235900000000002E-3</v>
      </c>
      <c r="H59" s="27" t="s">
        <v>144</v>
      </c>
    </row>
    <row r="60" spans="1:8" x14ac:dyDescent="0.2">
      <c r="A60" s="28">
        <v>54</v>
      </c>
      <c r="B60" s="29" t="s">
        <v>114</v>
      </c>
      <c r="C60" s="29" t="s">
        <v>115</v>
      </c>
      <c r="D60" s="29" t="s">
        <v>72</v>
      </c>
      <c r="E60" s="30">
        <v>38470</v>
      </c>
      <c r="F60" s="31">
        <v>648.64266999999995</v>
      </c>
      <c r="G60" s="32">
        <v>4.2204900000000004E-3</v>
      </c>
      <c r="H60" s="27" t="s">
        <v>144</v>
      </c>
    </row>
    <row r="61" spans="1:8" x14ac:dyDescent="0.2">
      <c r="A61" s="28">
        <v>55</v>
      </c>
      <c r="B61" s="29" t="s">
        <v>515</v>
      </c>
      <c r="C61" s="29" t="s">
        <v>516</v>
      </c>
      <c r="D61" s="29" t="s">
        <v>80</v>
      </c>
      <c r="E61" s="30">
        <v>63209</v>
      </c>
      <c r="F61" s="31">
        <v>614.32827099999997</v>
      </c>
      <c r="G61" s="32">
        <v>3.9972200000000001E-3</v>
      </c>
      <c r="H61" s="27" t="s">
        <v>144</v>
      </c>
    </row>
    <row r="62" spans="1:8" x14ac:dyDescent="0.2">
      <c r="A62" s="28">
        <v>56</v>
      </c>
      <c r="B62" s="29" t="s">
        <v>428</v>
      </c>
      <c r="C62" s="29" t="s">
        <v>429</v>
      </c>
      <c r="D62" s="29" t="s">
        <v>430</v>
      </c>
      <c r="E62" s="30">
        <v>98000</v>
      </c>
      <c r="F62" s="31">
        <v>612.15700000000004</v>
      </c>
      <c r="G62" s="32">
        <v>3.9830899999999999E-3</v>
      </c>
      <c r="H62" s="27" t="s">
        <v>144</v>
      </c>
    </row>
    <row r="63" spans="1:8" x14ac:dyDescent="0.2">
      <c r="A63" s="28">
        <v>57</v>
      </c>
      <c r="B63" s="29" t="s">
        <v>75</v>
      </c>
      <c r="C63" s="29" t="s">
        <v>76</v>
      </c>
      <c r="D63" s="29" t="s">
        <v>77</v>
      </c>
      <c r="E63" s="30">
        <v>293425</v>
      </c>
      <c r="F63" s="31">
        <v>554.8373325</v>
      </c>
      <c r="G63" s="32">
        <v>3.61013E-3</v>
      </c>
      <c r="H63" s="27" t="s">
        <v>144</v>
      </c>
    </row>
    <row r="64" spans="1:8" x14ac:dyDescent="0.2">
      <c r="A64" s="28">
        <v>58</v>
      </c>
      <c r="B64" s="29" t="s">
        <v>20</v>
      </c>
      <c r="C64" s="29" t="s">
        <v>21</v>
      </c>
      <c r="D64" s="29" t="s">
        <v>22</v>
      </c>
      <c r="E64" s="30">
        <v>149497</v>
      </c>
      <c r="F64" s="31">
        <v>530.04161350000004</v>
      </c>
      <c r="G64" s="32">
        <v>3.4488000000000001E-3</v>
      </c>
      <c r="H64" s="27" t="s">
        <v>144</v>
      </c>
    </row>
    <row r="65" spans="1:8" x14ac:dyDescent="0.2">
      <c r="A65" s="28">
        <v>59</v>
      </c>
      <c r="B65" s="29" t="s">
        <v>302</v>
      </c>
      <c r="C65" s="29" t="s">
        <v>303</v>
      </c>
      <c r="D65" s="29" t="s">
        <v>223</v>
      </c>
      <c r="E65" s="30">
        <v>60937</v>
      </c>
      <c r="F65" s="31">
        <v>480.00074899999998</v>
      </c>
      <c r="G65" s="32">
        <v>3.1232E-3</v>
      </c>
      <c r="H65" s="27" t="s">
        <v>144</v>
      </c>
    </row>
    <row r="66" spans="1:8" x14ac:dyDescent="0.2">
      <c r="A66" s="28">
        <v>60</v>
      </c>
      <c r="B66" s="29" t="s">
        <v>247</v>
      </c>
      <c r="C66" s="29" t="s">
        <v>248</v>
      </c>
      <c r="D66" s="29" t="s">
        <v>72</v>
      </c>
      <c r="E66" s="30">
        <v>8550</v>
      </c>
      <c r="F66" s="31">
        <v>471.96</v>
      </c>
      <c r="G66" s="32">
        <v>3.0708799999999998E-3</v>
      </c>
      <c r="H66" s="27" t="s">
        <v>144</v>
      </c>
    </row>
    <row r="67" spans="1:8" x14ac:dyDescent="0.2">
      <c r="A67" s="28">
        <v>61</v>
      </c>
      <c r="B67" s="29" t="s">
        <v>78</v>
      </c>
      <c r="C67" s="29" t="s">
        <v>79</v>
      </c>
      <c r="D67" s="29" t="s">
        <v>80</v>
      </c>
      <c r="E67" s="30">
        <v>9899</v>
      </c>
      <c r="F67" s="31">
        <v>455.878647</v>
      </c>
      <c r="G67" s="32">
        <v>2.9662400000000002E-3</v>
      </c>
      <c r="H67" s="27" t="s">
        <v>144</v>
      </c>
    </row>
    <row r="68" spans="1:8" x14ac:dyDescent="0.2">
      <c r="A68" s="28">
        <v>62</v>
      </c>
      <c r="B68" s="29" t="s">
        <v>517</v>
      </c>
      <c r="C68" s="29" t="s">
        <v>518</v>
      </c>
      <c r="D68" s="29" t="s">
        <v>72</v>
      </c>
      <c r="E68" s="30">
        <v>217913</v>
      </c>
      <c r="F68" s="31">
        <v>380.21460239999999</v>
      </c>
      <c r="G68" s="32">
        <v>2.4739200000000001E-3</v>
      </c>
      <c r="H68" s="27" t="s">
        <v>144</v>
      </c>
    </row>
    <row r="69" spans="1:8" x14ac:dyDescent="0.2">
      <c r="A69" s="28">
        <v>63</v>
      </c>
      <c r="B69" s="29" t="s">
        <v>224</v>
      </c>
      <c r="C69" s="29" t="s">
        <v>225</v>
      </c>
      <c r="D69" s="29" t="s">
        <v>199</v>
      </c>
      <c r="E69" s="30">
        <v>5000</v>
      </c>
      <c r="F69" s="31">
        <v>365.25</v>
      </c>
      <c r="G69" s="32">
        <v>2.3765499999999998E-3</v>
      </c>
      <c r="H69" s="27" t="s">
        <v>144</v>
      </c>
    </row>
    <row r="70" spans="1:8" x14ac:dyDescent="0.2">
      <c r="A70" s="28">
        <v>64</v>
      </c>
      <c r="B70" s="29" t="s">
        <v>474</v>
      </c>
      <c r="C70" s="29" t="s">
        <v>475</v>
      </c>
      <c r="D70" s="29" t="s">
        <v>228</v>
      </c>
      <c r="E70" s="30">
        <v>15673</v>
      </c>
      <c r="F70" s="31">
        <v>347.20396899999997</v>
      </c>
      <c r="G70" s="32">
        <v>2.2591400000000002E-3</v>
      </c>
      <c r="H70" s="27" t="s">
        <v>144</v>
      </c>
    </row>
    <row r="71" spans="1:8" x14ac:dyDescent="0.2">
      <c r="A71" s="28">
        <v>65</v>
      </c>
      <c r="B71" s="29" t="s">
        <v>306</v>
      </c>
      <c r="C71" s="29" t="s">
        <v>307</v>
      </c>
      <c r="D71" s="29" t="s">
        <v>199</v>
      </c>
      <c r="E71" s="30">
        <v>13750</v>
      </c>
      <c r="F71" s="31">
        <v>339.48750000000001</v>
      </c>
      <c r="G71" s="32">
        <v>2.20893E-3</v>
      </c>
      <c r="H71" s="27" t="s">
        <v>144</v>
      </c>
    </row>
    <row r="72" spans="1:8" x14ac:dyDescent="0.2">
      <c r="A72" s="28">
        <v>66</v>
      </c>
      <c r="B72" s="29" t="s">
        <v>120</v>
      </c>
      <c r="C72" s="29" t="s">
        <v>121</v>
      </c>
      <c r="D72" s="29" t="s">
        <v>61</v>
      </c>
      <c r="E72" s="30">
        <v>110100</v>
      </c>
      <c r="F72" s="31">
        <v>336.41055</v>
      </c>
      <c r="G72" s="32">
        <v>2.1889100000000001E-3</v>
      </c>
      <c r="H72" s="27" t="s">
        <v>144</v>
      </c>
    </row>
    <row r="73" spans="1:8" x14ac:dyDescent="0.2">
      <c r="A73" s="28">
        <v>67</v>
      </c>
      <c r="B73" s="29" t="s">
        <v>519</v>
      </c>
      <c r="C73" s="29" t="s">
        <v>520</v>
      </c>
      <c r="D73" s="29" t="s">
        <v>521</v>
      </c>
      <c r="E73" s="30">
        <v>44505</v>
      </c>
      <c r="F73" s="31">
        <v>171.47776500000001</v>
      </c>
      <c r="G73" s="32">
        <v>1.11575E-3</v>
      </c>
      <c r="H73" s="27" t="s">
        <v>144</v>
      </c>
    </row>
    <row r="74" spans="1:8" x14ac:dyDescent="0.2">
      <c r="A74" s="28">
        <v>67</v>
      </c>
      <c r="B74" s="29" t="s">
        <v>357</v>
      </c>
      <c r="C74" s="29" t="s">
        <v>358</v>
      </c>
      <c r="D74" s="29" t="s">
        <v>55</v>
      </c>
      <c r="E74" s="30">
        <v>3500</v>
      </c>
      <c r="F74" s="31">
        <v>118.2895</v>
      </c>
      <c r="G74" s="32">
        <v>7.6966999999999997E-4</v>
      </c>
      <c r="H74" s="27" t="s">
        <v>144</v>
      </c>
    </row>
    <row r="75" spans="1:8" x14ac:dyDescent="0.2">
      <c r="A75" s="28">
        <v>68</v>
      </c>
      <c r="B75" s="29" t="s">
        <v>646</v>
      </c>
      <c r="C75" s="29" t="s">
        <v>647</v>
      </c>
      <c r="D75" s="29" t="s">
        <v>77</v>
      </c>
      <c r="E75" s="30">
        <v>4400</v>
      </c>
      <c r="F75" s="31">
        <v>59.228400000000001</v>
      </c>
      <c r="G75" s="32">
        <v>3.8538E-4</v>
      </c>
      <c r="H75" s="27" t="s">
        <v>144</v>
      </c>
    </row>
    <row r="76" spans="1:8" x14ac:dyDescent="0.2">
      <c r="A76" s="25"/>
      <c r="B76" s="25"/>
      <c r="C76" s="26" t="s">
        <v>143</v>
      </c>
      <c r="D76" s="25"/>
      <c r="E76" s="25" t="s">
        <v>144</v>
      </c>
      <c r="F76" s="33">
        <f>SUM(F7:F75)</f>
        <v>112455.61941080005</v>
      </c>
      <c r="G76" s="34">
        <f>SUM(G7:G75)</f>
        <v>0.73170936058297276</v>
      </c>
      <c r="H76" s="27" t="s">
        <v>144</v>
      </c>
    </row>
    <row r="77" spans="1:8" x14ac:dyDescent="0.2">
      <c r="A77" s="25"/>
      <c r="B77" s="25"/>
      <c r="C77" s="35"/>
      <c r="D77" s="25"/>
      <c r="E77" s="25"/>
      <c r="F77" s="36"/>
      <c r="G77" s="36"/>
      <c r="H77" s="27" t="s">
        <v>144</v>
      </c>
    </row>
    <row r="78" spans="1:8" x14ac:dyDescent="0.2">
      <c r="A78" s="25"/>
      <c r="B78" s="25"/>
      <c r="C78" s="26" t="s">
        <v>145</v>
      </c>
      <c r="D78" s="25"/>
      <c r="E78" s="25"/>
      <c r="F78" s="25"/>
      <c r="G78" s="25"/>
      <c r="H78" s="27" t="s">
        <v>144</v>
      </c>
    </row>
    <row r="79" spans="1:8" x14ac:dyDescent="0.2">
      <c r="A79" s="25"/>
      <c r="B79" s="25"/>
      <c r="C79" s="26" t="s">
        <v>143</v>
      </c>
      <c r="D79" s="25"/>
      <c r="E79" s="25" t="s">
        <v>144</v>
      </c>
      <c r="F79" s="37" t="s">
        <v>146</v>
      </c>
      <c r="G79" s="34">
        <v>0</v>
      </c>
      <c r="H79" s="27" t="s">
        <v>144</v>
      </c>
    </row>
    <row r="80" spans="1:8" x14ac:dyDescent="0.2">
      <c r="A80" s="25"/>
      <c r="B80" s="25"/>
      <c r="C80" s="35"/>
      <c r="D80" s="25"/>
      <c r="E80" s="25"/>
      <c r="F80" s="36"/>
      <c r="G80" s="36"/>
      <c r="H80" s="27" t="s">
        <v>144</v>
      </c>
    </row>
    <row r="81" spans="1:8" x14ac:dyDescent="0.2">
      <c r="A81" s="25"/>
      <c r="B81" s="25"/>
      <c r="C81" s="26" t="s">
        <v>147</v>
      </c>
      <c r="D81" s="25"/>
      <c r="E81" s="25"/>
      <c r="F81" s="25"/>
      <c r="G81" s="25"/>
      <c r="H81" s="27" t="s">
        <v>144</v>
      </c>
    </row>
    <row r="82" spans="1:8" x14ac:dyDescent="0.2">
      <c r="A82" s="25"/>
      <c r="B82" s="25"/>
      <c r="C82" s="26" t="s">
        <v>143</v>
      </c>
      <c r="D82" s="25"/>
      <c r="E82" s="25" t="s">
        <v>144</v>
      </c>
      <c r="F82" s="37" t="s">
        <v>146</v>
      </c>
      <c r="G82" s="34">
        <v>0</v>
      </c>
      <c r="H82" s="27" t="s">
        <v>144</v>
      </c>
    </row>
    <row r="83" spans="1:8" x14ac:dyDescent="0.2">
      <c r="A83" s="25"/>
      <c r="B83" s="25"/>
      <c r="C83" s="35"/>
      <c r="D83" s="25"/>
      <c r="E83" s="25"/>
      <c r="F83" s="36"/>
      <c r="G83" s="36"/>
      <c r="H83" s="27" t="s">
        <v>144</v>
      </c>
    </row>
    <row r="84" spans="1:8" x14ac:dyDescent="0.2">
      <c r="A84" s="25"/>
      <c r="B84" s="25"/>
      <c r="C84" s="26" t="s">
        <v>148</v>
      </c>
      <c r="D84" s="25"/>
      <c r="E84" s="25"/>
      <c r="F84" s="25"/>
      <c r="G84" s="25"/>
      <c r="H84" s="27" t="s">
        <v>144</v>
      </c>
    </row>
    <row r="85" spans="1:8" x14ac:dyDescent="0.2">
      <c r="A85" s="25"/>
      <c r="B85" s="25"/>
      <c r="C85" s="26" t="s">
        <v>143</v>
      </c>
      <c r="D85" s="25"/>
      <c r="E85" s="25" t="s">
        <v>144</v>
      </c>
      <c r="F85" s="37" t="s">
        <v>146</v>
      </c>
      <c r="G85" s="34">
        <v>0</v>
      </c>
      <c r="H85" s="27" t="s">
        <v>144</v>
      </c>
    </row>
    <row r="86" spans="1:8" x14ac:dyDescent="0.2">
      <c r="A86" s="25"/>
      <c r="B86" s="25"/>
      <c r="C86" s="35"/>
      <c r="D86" s="25"/>
      <c r="E86" s="25"/>
      <c r="F86" s="36"/>
      <c r="G86" s="36"/>
      <c r="H86" s="27" t="s">
        <v>144</v>
      </c>
    </row>
    <row r="87" spans="1:8" x14ac:dyDescent="0.2">
      <c r="A87" s="25"/>
      <c r="B87" s="25"/>
      <c r="C87" s="26" t="s">
        <v>149</v>
      </c>
      <c r="D87" s="25"/>
      <c r="E87" s="25"/>
      <c r="F87" s="36"/>
      <c r="G87" s="36"/>
      <c r="H87" s="27" t="s">
        <v>144</v>
      </c>
    </row>
    <row r="88" spans="1:8" x14ac:dyDescent="0.2">
      <c r="A88" s="25"/>
      <c r="B88" s="25"/>
      <c r="C88" s="26" t="s">
        <v>143</v>
      </c>
      <c r="D88" s="25"/>
      <c r="E88" s="25" t="s">
        <v>144</v>
      </c>
      <c r="F88" s="37" t="s">
        <v>146</v>
      </c>
      <c r="G88" s="34">
        <v>0</v>
      </c>
      <c r="H88" s="27" t="s">
        <v>144</v>
      </c>
    </row>
    <row r="89" spans="1:8" x14ac:dyDescent="0.2">
      <c r="A89" s="106"/>
      <c r="B89" s="106"/>
      <c r="C89" s="152"/>
      <c r="D89" s="106"/>
      <c r="E89" s="106"/>
      <c r="F89" s="153"/>
      <c r="G89" s="153"/>
      <c r="H89" s="27" t="s">
        <v>144</v>
      </c>
    </row>
    <row r="90" spans="1:8" x14ac:dyDescent="0.2">
      <c r="A90" s="106"/>
      <c r="B90" s="106"/>
      <c r="C90" s="51" t="s">
        <v>903</v>
      </c>
      <c r="D90" s="106"/>
      <c r="E90" s="106"/>
      <c r="F90" s="106"/>
      <c r="G90" s="106"/>
      <c r="H90" s="27" t="s">
        <v>144</v>
      </c>
    </row>
    <row r="91" spans="1:8" ht="25.5" x14ac:dyDescent="0.2">
      <c r="A91" s="109">
        <v>1</v>
      </c>
      <c r="B91" s="38" t="s">
        <v>904</v>
      </c>
      <c r="C91" s="38" t="s">
        <v>905</v>
      </c>
      <c r="D91" s="38" t="s">
        <v>906</v>
      </c>
      <c r="E91" s="110">
        <v>750</v>
      </c>
      <c r="F91" s="111">
        <f>85846150.13/10^5</f>
        <v>858.46150130000001</v>
      </c>
      <c r="G91" s="112">
        <f>F91/F181</f>
        <v>5.5857082376068639E-3</v>
      </c>
      <c r="H91" s="27">
        <v>7.53</v>
      </c>
    </row>
    <row r="92" spans="1:8" x14ac:dyDescent="0.2">
      <c r="A92" s="106"/>
      <c r="B92" s="106"/>
      <c r="C92" s="51" t="s">
        <v>143</v>
      </c>
      <c r="D92" s="106"/>
      <c r="E92" s="106" t="s">
        <v>144</v>
      </c>
      <c r="F92" s="113">
        <f>SUM(F91)</f>
        <v>858.46150130000001</v>
      </c>
      <c r="G92" s="108">
        <f>SUM(G91)</f>
        <v>5.5857082376068639E-3</v>
      </c>
      <c r="H92" s="27" t="s">
        <v>144</v>
      </c>
    </row>
    <row r="93" spans="1:8" x14ac:dyDescent="0.2">
      <c r="A93" s="25"/>
      <c r="B93" s="25"/>
      <c r="C93" s="35"/>
      <c r="D93" s="25"/>
      <c r="E93" s="25"/>
      <c r="F93" s="36"/>
      <c r="G93" s="36"/>
      <c r="H93" s="27" t="s">
        <v>144</v>
      </c>
    </row>
    <row r="94" spans="1:8" x14ac:dyDescent="0.2">
      <c r="A94" s="25"/>
      <c r="B94" s="25"/>
      <c r="C94" s="26" t="s">
        <v>1082</v>
      </c>
      <c r="D94" s="25"/>
      <c r="E94" s="25"/>
      <c r="F94" s="36"/>
      <c r="G94" s="36"/>
      <c r="H94" s="27" t="s">
        <v>144</v>
      </c>
    </row>
    <row r="95" spans="1:8" x14ac:dyDescent="0.2">
      <c r="A95" s="28">
        <v>1</v>
      </c>
      <c r="B95" s="29"/>
      <c r="C95" s="29" t="s">
        <v>985</v>
      </c>
      <c r="D95" s="29" t="s">
        <v>495</v>
      </c>
      <c r="E95" s="30">
        <v>-1250</v>
      </c>
      <c r="F95" s="31">
        <v>-14.883749999999999</v>
      </c>
      <c r="G95" s="32">
        <f>F95/$F$181</f>
        <v>-9.684334691256952E-5</v>
      </c>
      <c r="H95" s="27" t="s">
        <v>144</v>
      </c>
    </row>
    <row r="96" spans="1:8" x14ac:dyDescent="0.2">
      <c r="A96" s="28">
        <v>2</v>
      </c>
      <c r="B96" s="29"/>
      <c r="C96" s="29" t="s">
        <v>994</v>
      </c>
      <c r="D96" s="29" t="s">
        <v>495</v>
      </c>
      <c r="E96" s="30">
        <v>-1000</v>
      </c>
      <c r="F96" s="31">
        <v>-27.497</v>
      </c>
      <c r="G96" s="32">
        <f t="shared" ref="G96:G115" si="0">F96/$F$181</f>
        <v>-1.7891334576668677E-4</v>
      </c>
      <c r="H96" s="27" t="s">
        <v>144</v>
      </c>
    </row>
    <row r="97" spans="1:8" x14ac:dyDescent="0.2">
      <c r="A97" s="28">
        <v>3</v>
      </c>
      <c r="B97" s="29"/>
      <c r="C97" s="29" t="s">
        <v>995</v>
      </c>
      <c r="D97" s="29" t="s">
        <v>495</v>
      </c>
      <c r="E97" s="30">
        <v>-4400</v>
      </c>
      <c r="F97" s="31">
        <v>-59.466000000000001</v>
      </c>
      <c r="G97" s="32">
        <f t="shared" si="0"/>
        <v>-3.8692442882357335E-4</v>
      </c>
      <c r="H97" s="27" t="s">
        <v>144</v>
      </c>
    </row>
    <row r="98" spans="1:8" x14ac:dyDescent="0.2">
      <c r="A98" s="28">
        <v>4</v>
      </c>
      <c r="B98" s="29"/>
      <c r="C98" s="29" t="s">
        <v>973</v>
      </c>
      <c r="D98" s="29" t="s">
        <v>495</v>
      </c>
      <c r="E98" s="30">
        <v>-3500</v>
      </c>
      <c r="F98" s="31">
        <v>-118.874</v>
      </c>
      <c r="G98" s="32">
        <f t="shared" si="0"/>
        <v>-7.7347147196672815E-4</v>
      </c>
      <c r="H98" s="27" t="s">
        <v>144</v>
      </c>
    </row>
    <row r="99" spans="1:8" x14ac:dyDescent="0.2">
      <c r="A99" s="28">
        <v>5</v>
      </c>
      <c r="B99" s="29"/>
      <c r="C99" s="29" t="s">
        <v>996</v>
      </c>
      <c r="D99" s="29" t="s">
        <v>495</v>
      </c>
      <c r="E99" s="30">
        <v>-70500</v>
      </c>
      <c r="F99" s="31">
        <v>-133.55520000000001</v>
      </c>
      <c r="G99" s="32">
        <f t="shared" si="0"/>
        <v>-8.6899689699018105E-4</v>
      </c>
      <c r="H99" s="27" t="s">
        <v>144</v>
      </c>
    </row>
    <row r="100" spans="1:8" x14ac:dyDescent="0.2">
      <c r="A100" s="28">
        <v>6</v>
      </c>
      <c r="B100" s="29"/>
      <c r="C100" s="29" t="s">
        <v>983</v>
      </c>
      <c r="D100" s="29" t="s">
        <v>495</v>
      </c>
      <c r="E100" s="30">
        <v>-44800</v>
      </c>
      <c r="F100" s="31">
        <v>-190.98240000000001</v>
      </c>
      <c r="G100" s="32">
        <f t="shared" si="0"/>
        <v>-1.2426555684820774E-3</v>
      </c>
      <c r="H100" s="27" t="s">
        <v>144</v>
      </c>
    </row>
    <row r="101" spans="1:8" x14ac:dyDescent="0.2">
      <c r="A101" s="28">
        <v>7</v>
      </c>
      <c r="B101" s="29"/>
      <c r="C101" s="29" t="s">
        <v>997</v>
      </c>
      <c r="D101" s="29" t="s">
        <v>495</v>
      </c>
      <c r="E101" s="30">
        <v>-11400</v>
      </c>
      <c r="F101" s="31">
        <v>-268.01400000000001</v>
      </c>
      <c r="G101" s="32">
        <f t="shared" si="0"/>
        <v>-1.7438732026152958E-3</v>
      </c>
      <c r="H101" s="27" t="s">
        <v>144</v>
      </c>
    </row>
    <row r="102" spans="1:8" ht="25.5" x14ac:dyDescent="0.2">
      <c r="A102" s="28">
        <v>8</v>
      </c>
      <c r="B102" s="29"/>
      <c r="C102" s="29" t="s">
        <v>981</v>
      </c>
      <c r="D102" s="29" t="s">
        <v>495</v>
      </c>
      <c r="E102" s="30">
        <v>-8225</v>
      </c>
      <c r="F102" s="31">
        <v>-284.23955000000001</v>
      </c>
      <c r="G102" s="32">
        <f t="shared" si="0"/>
        <v>-1.8494471720448577E-3</v>
      </c>
      <c r="H102" s="27" t="s">
        <v>144</v>
      </c>
    </row>
    <row r="103" spans="1:8" x14ac:dyDescent="0.2">
      <c r="A103" s="28">
        <v>9</v>
      </c>
      <c r="B103" s="29"/>
      <c r="C103" s="29" t="s">
        <v>969</v>
      </c>
      <c r="D103" s="29" t="s">
        <v>495</v>
      </c>
      <c r="E103" s="30">
        <v>-62700</v>
      </c>
      <c r="F103" s="31">
        <v>-405.10469999999998</v>
      </c>
      <c r="G103" s="32">
        <f t="shared" si="0"/>
        <v>-2.6358743594868499E-3</v>
      </c>
      <c r="H103" s="27" t="s">
        <v>144</v>
      </c>
    </row>
    <row r="104" spans="1:8" x14ac:dyDescent="0.2">
      <c r="A104" s="28">
        <v>10</v>
      </c>
      <c r="B104" s="29"/>
      <c r="C104" s="29" t="s">
        <v>959</v>
      </c>
      <c r="D104" s="29" t="s">
        <v>495</v>
      </c>
      <c r="E104" s="30">
        <v>-24750</v>
      </c>
      <c r="F104" s="31">
        <v>-478.66500000000002</v>
      </c>
      <c r="G104" s="32">
        <f t="shared" si="0"/>
        <v>-3.1145054606470206E-3</v>
      </c>
      <c r="H104" s="27" t="s">
        <v>144</v>
      </c>
    </row>
    <row r="105" spans="1:8" x14ac:dyDescent="0.2">
      <c r="A105" s="28">
        <v>11</v>
      </c>
      <c r="B105" s="29"/>
      <c r="C105" s="29" t="s">
        <v>907</v>
      </c>
      <c r="D105" s="29" t="s">
        <v>495</v>
      </c>
      <c r="E105" s="30">
        <v>-7000</v>
      </c>
      <c r="F105" s="31">
        <v>-606.41</v>
      </c>
      <c r="G105" s="32">
        <f t="shared" si="0"/>
        <v>-3.9456974217687941E-3</v>
      </c>
      <c r="H105" s="27" t="s">
        <v>144</v>
      </c>
    </row>
    <row r="106" spans="1:8" x14ac:dyDescent="0.2">
      <c r="A106" s="28">
        <v>12</v>
      </c>
      <c r="B106" s="29"/>
      <c r="C106" s="29" t="s">
        <v>976</v>
      </c>
      <c r="D106" s="29" t="s">
        <v>495</v>
      </c>
      <c r="E106" s="30">
        <v>-98000</v>
      </c>
      <c r="F106" s="31">
        <v>-613.72500000000002</v>
      </c>
      <c r="G106" s="32">
        <f t="shared" si="0"/>
        <v>-3.9932935640491635E-3</v>
      </c>
      <c r="H106" s="27" t="s">
        <v>144</v>
      </c>
    </row>
    <row r="107" spans="1:8" x14ac:dyDescent="0.2">
      <c r="A107" s="28">
        <v>13</v>
      </c>
      <c r="B107" s="29"/>
      <c r="C107" s="29" t="s">
        <v>975</v>
      </c>
      <c r="D107" s="29" t="s">
        <v>495</v>
      </c>
      <c r="E107" s="30">
        <v>-48400</v>
      </c>
      <c r="F107" s="31">
        <v>-728.22640000000001</v>
      </c>
      <c r="G107" s="32">
        <f t="shared" si="0"/>
        <v>-4.7383140597021334E-3</v>
      </c>
      <c r="H107" s="27" t="s">
        <v>144</v>
      </c>
    </row>
    <row r="108" spans="1:8" x14ac:dyDescent="0.2">
      <c r="A108" s="28">
        <v>14</v>
      </c>
      <c r="B108" s="29"/>
      <c r="C108" s="29" t="s">
        <v>956</v>
      </c>
      <c r="D108" s="29" t="s">
        <v>495</v>
      </c>
      <c r="E108" s="30">
        <v>-76000</v>
      </c>
      <c r="F108" s="31">
        <v>-1488.0039999999999</v>
      </c>
      <c r="G108" s="32">
        <f t="shared" si="0"/>
        <v>-9.6819207242322056E-3</v>
      </c>
      <c r="H108" s="27" t="s">
        <v>144</v>
      </c>
    </row>
    <row r="109" spans="1:8" x14ac:dyDescent="0.2">
      <c r="A109" s="28">
        <v>15</v>
      </c>
      <c r="B109" s="29"/>
      <c r="C109" s="29" t="s">
        <v>986</v>
      </c>
      <c r="D109" s="29" t="s">
        <v>495</v>
      </c>
      <c r="E109" s="30">
        <v>-114800</v>
      </c>
      <c r="F109" s="31">
        <v>-1645.5432000000001</v>
      </c>
      <c r="G109" s="32">
        <f t="shared" si="0"/>
        <v>-1.0706973106725106E-2</v>
      </c>
      <c r="H109" s="27" t="s">
        <v>144</v>
      </c>
    </row>
    <row r="110" spans="1:8" x14ac:dyDescent="0.2">
      <c r="A110" s="28">
        <v>16</v>
      </c>
      <c r="B110" s="29"/>
      <c r="C110" s="29" t="s">
        <v>961</v>
      </c>
      <c r="D110" s="29" t="s">
        <v>495</v>
      </c>
      <c r="E110" s="30">
        <v>-1917000</v>
      </c>
      <c r="F110" s="31">
        <v>-1871.7588000000001</v>
      </c>
      <c r="G110" s="32">
        <f t="shared" si="0"/>
        <v>-1.2178878764092037E-2</v>
      </c>
      <c r="H110" s="27" t="s">
        <v>144</v>
      </c>
    </row>
    <row r="111" spans="1:8" x14ac:dyDescent="0.2">
      <c r="A111" s="28">
        <v>17</v>
      </c>
      <c r="B111" s="29"/>
      <c r="C111" s="29" t="s">
        <v>966</v>
      </c>
      <c r="D111" s="29" t="s">
        <v>495</v>
      </c>
      <c r="E111" s="30">
        <v>-128700</v>
      </c>
      <c r="F111" s="31">
        <v>-2004.6312</v>
      </c>
      <c r="G111" s="32">
        <f t="shared" si="0"/>
        <v>-1.3043432920692738E-2</v>
      </c>
      <c r="H111" s="27" t="s">
        <v>144</v>
      </c>
    </row>
    <row r="112" spans="1:8" x14ac:dyDescent="0.2">
      <c r="A112" s="28">
        <v>18</v>
      </c>
      <c r="B112" s="29"/>
      <c r="C112" s="29" t="s">
        <v>987</v>
      </c>
      <c r="D112" s="29" t="s">
        <v>495</v>
      </c>
      <c r="E112" s="30">
        <v>-161000</v>
      </c>
      <c r="F112" s="31">
        <v>-2268.973</v>
      </c>
      <c r="G112" s="32">
        <f t="shared" si="0"/>
        <v>-1.4763412404417812E-2</v>
      </c>
      <c r="H112" s="27" t="s">
        <v>144</v>
      </c>
    </row>
    <row r="113" spans="1:8" x14ac:dyDescent="0.2">
      <c r="A113" s="28">
        <v>19</v>
      </c>
      <c r="B113" s="29"/>
      <c r="C113" s="29" t="s">
        <v>971</v>
      </c>
      <c r="D113" s="29" t="s">
        <v>495</v>
      </c>
      <c r="E113" s="30">
        <v>-930150</v>
      </c>
      <c r="F113" s="31">
        <v>-2329.8397199999999</v>
      </c>
      <c r="G113" s="32">
        <f t="shared" si="0"/>
        <v>-1.5159450827556485E-2</v>
      </c>
      <c r="H113" s="27" t="s">
        <v>144</v>
      </c>
    </row>
    <row r="114" spans="1:8" x14ac:dyDescent="0.2">
      <c r="A114" s="28">
        <v>20</v>
      </c>
      <c r="B114" s="29"/>
      <c r="C114" s="29" t="s">
        <v>972</v>
      </c>
      <c r="D114" s="29" t="s">
        <v>495</v>
      </c>
      <c r="E114" s="30">
        <v>-126350</v>
      </c>
      <c r="F114" s="31">
        <v>-2361.2287999999999</v>
      </c>
      <c r="G114" s="32">
        <f t="shared" si="0"/>
        <v>-1.536368857434116E-2</v>
      </c>
      <c r="H114" s="27" t="s">
        <v>144</v>
      </c>
    </row>
    <row r="115" spans="1:8" x14ac:dyDescent="0.2">
      <c r="A115" s="28">
        <v>21</v>
      </c>
      <c r="B115" s="29"/>
      <c r="C115" s="29" t="s">
        <v>968</v>
      </c>
      <c r="D115" s="29" t="s">
        <v>495</v>
      </c>
      <c r="E115" s="30">
        <v>-122800</v>
      </c>
      <c r="F115" s="31">
        <v>-2720.634</v>
      </c>
      <c r="G115" s="32">
        <f t="shared" si="0"/>
        <v>-1.7702212297581704E-2</v>
      </c>
      <c r="H115" s="27" t="s">
        <v>144</v>
      </c>
    </row>
    <row r="116" spans="1:8" x14ac:dyDescent="0.2">
      <c r="A116" s="25"/>
      <c r="B116" s="25"/>
      <c r="C116" s="26" t="s">
        <v>143</v>
      </c>
      <c r="D116" s="25"/>
      <c r="E116" s="25" t="s">
        <v>144</v>
      </c>
      <c r="F116" s="33">
        <v>-20620.255720000001</v>
      </c>
      <c r="G116" s="34">
        <f>SUM(G95:G115)</f>
        <v>-0.1341687799188952</v>
      </c>
      <c r="H116" s="27" t="s">
        <v>144</v>
      </c>
    </row>
    <row r="117" spans="1:8" x14ac:dyDescent="0.2">
      <c r="A117" s="25"/>
      <c r="B117" s="25"/>
      <c r="C117" s="35"/>
      <c r="D117" s="25"/>
      <c r="E117" s="25"/>
      <c r="F117" s="36"/>
      <c r="G117" s="36"/>
      <c r="H117" s="27" t="s">
        <v>144</v>
      </c>
    </row>
    <row r="118" spans="1:8" x14ac:dyDescent="0.2">
      <c r="A118" s="25"/>
      <c r="B118" s="25"/>
      <c r="C118" s="26" t="s">
        <v>151</v>
      </c>
      <c r="D118" s="25"/>
      <c r="E118" s="25"/>
      <c r="F118" s="33">
        <f>F92+F76</f>
        <v>113314.08091210005</v>
      </c>
      <c r="G118" s="34">
        <f>G92+G76</f>
        <v>0.7372950688205796</v>
      </c>
      <c r="H118" s="27" t="s">
        <v>144</v>
      </c>
    </row>
    <row r="119" spans="1:8" x14ac:dyDescent="0.2">
      <c r="A119" s="25"/>
      <c r="B119" s="25"/>
      <c r="C119" s="35"/>
      <c r="D119" s="25"/>
      <c r="E119" s="25"/>
      <c r="F119" s="36"/>
      <c r="G119" s="36"/>
      <c r="H119" s="27" t="s">
        <v>144</v>
      </c>
    </row>
    <row r="120" spans="1:8" x14ac:dyDescent="0.2">
      <c r="A120" s="25"/>
      <c r="B120" s="25"/>
      <c r="C120" s="26" t="s">
        <v>152</v>
      </c>
      <c r="D120" s="25"/>
      <c r="E120" s="25"/>
      <c r="F120" s="36"/>
      <c r="G120" s="36"/>
      <c r="H120" s="27" t="s">
        <v>144</v>
      </c>
    </row>
    <row r="121" spans="1:8" x14ac:dyDescent="0.2">
      <c r="A121" s="25"/>
      <c r="B121" s="25"/>
      <c r="C121" s="26" t="s">
        <v>10</v>
      </c>
      <c r="D121" s="25"/>
      <c r="E121" s="25"/>
      <c r="F121" s="36"/>
      <c r="G121" s="36"/>
      <c r="H121" s="27" t="s">
        <v>144</v>
      </c>
    </row>
    <row r="122" spans="1:8" x14ac:dyDescent="0.2">
      <c r="A122" s="28">
        <v>1</v>
      </c>
      <c r="B122" s="29" t="s">
        <v>648</v>
      </c>
      <c r="C122" s="29" t="s">
        <v>649</v>
      </c>
      <c r="D122" s="29" t="s">
        <v>525</v>
      </c>
      <c r="E122" s="30">
        <v>2500</v>
      </c>
      <c r="F122" s="31">
        <v>2560.8924999999999</v>
      </c>
      <c r="G122" s="32">
        <v>1.666283E-2</v>
      </c>
      <c r="H122" s="27">
        <v>6.87</v>
      </c>
    </row>
    <row r="123" spans="1:8" ht="25.5" x14ac:dyDescent="0.2">
      <c r="A123" s="28">
        <v>2</v>
      </c>
      <c r="B123" s="29" t="s">
        <v>538</v>
      </c>
      <c r="C123" s="29" t="s">
        <v>539</v>
      </c>
      <c r="D123" s="29" t="s">
        <v>528</v>
      </c>
      <c r="E123" s="30">
        <v>150</v>
      </c>
      <c r="F123" s="31">
        <v>1571.2935</v>
      </c>
      <c r="G123" s="32">
        <v>1.022386E-2</v>
      </c>
      <c r="H123" s="27">
        <v>7.21</v>
      </c>
    </row>
    <row r="124" spans="1:8" ht="25.5" x14ac:dyDescent="0.2">
      <c r="A124" s="28">
        <v>3</v>
      </c>
      <c r="B124" s="29" t="s">
        <v>546</v>
      </c>
      <c r="C124" s="29" t="s">
        <v>547</v>
      </c>
      <c r="D124" s="29" t="s">
        <v>525</v>
      </c>
      <c r="E124" s="30">
        <v>1500</v>
      </c>
      <c r="F124" s="31">
        <v>1524.2774999999999</v>
      </c>
      <c r="G124" s="32">
        <v>9.9179400000000001E-3</v>
      </c>
      <c r="H124" s="27">
        <v>6.9291</v>
      </c>
    </row>
    <row r="125" spans="1:8" ht="25.5" x14ac:dyDescent="0.2">
      <c r="A125" s="28">
        <v>4</v>
      </c>
      <c r="B125" s="29" t="s">
        <v>526</v>
      </c>
      <c r="C125" s="29" t="s">
        <v>527</v>
      </c>
      <c r="D125" s="29" t="s">
        <v>528</v>
      </c>
      <c r="E125" s="30">
        <v>1500</v>
      </c>
      <c r="F125" s="31">
        <v>1510.7565</v>
      </c>
      <c r="G125" s="32">
        <v>9.8299600000000004E-3</v>
      </c>
      <c r="H125" s="27">
        <v>6.92</v>
      </c>
    </row>
    <row r="126" spans="1:8" ht="25.5" x14ac:dyDescent="0.2">
      <c r="A126" s="28">
        <v>5</v>
      </c>
      <c r="B126" s="29" t="s">
        <v>561</v>
      </c>
      <c r="C126" s="29" t="s">
        <v>562</v>
      </c>
      <c r="D126" s="29" t="s">
        <v>528</v>
      </c>
      <c r="E126" s="30">
        <v>1000</v>
      </c>
      <c r="F126" s="31">
        <v>1063.4749999999999</v>
      </c>
      <c r="G126" s="32">
        <v>6.9196600000000002E-3</v>
      </c>
      <c r="H126" s="27">
        <v>6.9755000000000003</v>
      </c>
    </row>
    <row r="127" spans="1:8" ht="25.5" x14ac:dyDescent="0.2">
      <c r="A127" s="28">
        <v>6</v>
      </c>
      <c r="B127" s="29" t="s">
        <v>563</v>
      </c>
      <c r="C127" s="29" t="s">
        <v>564</v>
      </c>
      <c r="D127" s="29" t="s">
        <v>528</v>
      </c>
      <c r="E127" s="30">
        <v>1000</v>
      </c>
      <c r="F127" s="31">
        <v>1034.95</v>
      </c>
      <c r="G127" s="32">
        <v>6.73406E-3</v>
      </c>
      <c r="H127" s="27">
        <v>7.21</v>
      </c>
    </row>
    <row r="128" spans="1:8" x14ac:dyDescent="0.2">
      <c r="A128" s="28">
        <v>7</v>
      </c>
      <c r="B128" s="29" t="s">
        <v>584</v>
      </c>
      <c r="C128" s="29" t="s">
        <v>585</v>
      </c>
      <c r="D128" s="29" t="s">
        <v>528</v>
      </c>
      <c r="E128" s="30">
        <v>1000</v>
      </c>
      <c r="F128" s="31">
        <v>1007.093</v>
      </c>
      <c r="G128" s="32">
        <v>6.5528000000000001E-3</v>
      </c>
      <c r="H128" s="27">
        <v>6.8579999999999997</v>
      </c>
    </row>
    <row r="129" spans="1:8" ht="25.5" x14ac:dyDescent="0.2">
      <c r="A129" s="28">
        <v>8</v>
      </c>
      <c r="B129" s="29" t="s">
        <v>650</v>
      </c>
      <c r="C129" s="29" t="s">
        <v>651</v>
      </c>
      <c r="D129" s="29" t="s">
        <v>528</v>
      </c>
      <c r="E129" s="30">
        <v>100</v>
      </c>
      <c r="F129" s="31">
        <v>1003.388</v>
      </c>
      <c r="G129" s="32">
        <v>6.5286900000000002E-3</v>
      </c>
      <c r="H129" s="27">
        <v>6.98</v>
      </c>
    </row>
    <row r="130" spans="1:8" ht="25.5" x14ac:dyDescent="0.2">
      <c r="A130" s="28">
        <v>9</v>
      </c>
      <c r="B130" s="29" t="s">
        <v>575</v>
      </c>
      <c r="C130" s="29" t="s">
        <v>576</v>
      </c>
      <c r="D130" s="29" t="s">
        <v>528</v>
      </c>
      <c r="E130" s="30">
        <v>50</v>
      </c>
      <c r="F130" s="31">
        <v>493.96899999999999</v>
      </c>
      <c r="G130" s="32">
        <v>3.2140799999999998E-3</v>
      </c>
      <c r="H130" s="27">
        <v>7.1050000000000004</v>
      </c>
    </row>
    <row r="131" spans="1:8" x14ac:dyDescent="0.2">
      <c r="A131" s="25"/>
      <c r="B131" s="25"/>
      <c r="C131" s="26" t="s">
        <v>143</v>
      </c>
      <c r="D131" s="25"/>
      <c r="E131" s="25" t="s">
        <v>144</v>
      </c>
      <c r="F131" s="33">
        <v>11770.094999999999</v>
      </c>
      <c r="G131" s="34">
        <v>7.6583879999999993E-2</v>
      </c>
      <c r="H131" s="27" t="s">
        <v>144</v>
      </c>
    </row>
    <row r="132" spans="1:8" x14ac:dyDescent="0.2">
      <c r="A132" s="25"/>
      <c r="B132" s="25"/>
      <c r="C132" s="35"/>
      <c r="D132" s="25"/>
      <c r="E132" s="25"/>
      <c r="F132" s="36"/>
      <c r="G132" s="36"/>
      <c r="H132" s="27" t="s">
        <v>144</v>
      </c>
    </row>
    <row r="133" spans="1:8" x14ac:dyDescent="0.2">
      <c r="A133" s="25"/>
      <c r="B133" s="25"/>
      <c r="C133" s="26" t="s">
        <v>153</v>
      </c>
      <c r="D133" s="25"/>
      <c r="E133" s="25"/>
      <c r="F133" s="25"/>
      <c r="G133" s="25"/>
      <c r="H133" s="27" t="s">
        <v>144</v>
      </c>
    </row>
    <row r="134" spans="1:8" x14ac:dyDescent="0.2">
      <c r="A134" s="25"/>
      <c r="B134" s="25"/>
      <c r="C134" s="26" t="s">
        <v>143</v>
      </c>
      <c r="D134" s="25"/>
      <c r="E134" s="25" t="s">
        <v>144</v>
      </c>
      <c r="F134" s="37" t="s">
        <v>146</v>
      </c>
      <c r="G134" s="34">
        <v>0</v>
      </c>
      <c r="H134" s="27" t="s">
        <v>144</v>
      </c>
    </row>
    <row r="135" spans="1:8" x14ac:dyDescent="0.2">
      <c r="A135" s="25"/>
      <c r="B135" s="25"/>
      <c r="C135" s="35"/>
      <c r="D135" s="25"/>
      <c r="E135" s="25"/>
      <c r="F135" s="36"/>
      <c r="G135" s="36"/>
      <c r="H135" s="27" t="s">
        <v>144</v>
      </c>
    </row>
    <row r="136" spans="1:8" x14ac:dyDescent="0.2">
      <c r="A136" s="25"/>
      <c r="B136" s="25"/>
      <c r="C136" s="26" t="s">
        <v>154</v>
      </c>
      <c r="D136" s="25"/>
      <c r="E136" s="25"/>
      <c r="F136" s="25"/>
      <c r="G136" s="25"/>
      <c r="H136" s="27" t="s">
        <v>144</v>
      </c>
    </row>
    <row r="137" spans="1:8" ht="25.5" x14ac:dyDescent="0.2">
      <c r="A137" s="28">
        <v>1</v>
      </c>
      <c r="B137" s="29" t="s">
        <v>594</v>
      </c>
      <c r="C137" s="29" t="s">
        <v>1071</v>
      </c>
      <c r="D137" s="29" t="s">
        <v>498</v>
      </c>
      <c r="E137" s="30">
        <v>8500000</v>
      </c>
      <c r="F137" s="31">
        <v>8919.4325000000008</v>
      </c>
      <c r="G137" s="32">
        <v>5.8035620000000003E-2</v>
      </c>
      <c r="H137" s="27">
        <v>6.4678000000000004</v>
      </c>
    </row>
    <row r="138" spans="1:8" ht="25.5" x14ac:dyDescent="0.2">
      <c r="A138" s="28">
        <v>2</v>
      </c>
      <c r="B138" s="29" t="s">
        <v>596</v>
      </c>
      <c r="C138" s="29" t="s">
        <v>1064</v>
      </c>
      <c r="D138" s="29" t="s">
        <v>498</v>
      </c>
      <c r="E138" s="30">
        <v>3000000</v>
      </c>
      <c r="F138" s="31">
        <v>3211.23</v>
      </c>
      <c r="G138" s="32">
        <v>2.0894349999999999E-2</v>
      </c>
      <c r="H138" s="27">
        <v>6.5606</v>
      </c>
    </row>
    <row r="139" spans="1:8" x14ac:dyDescent="0.2">
      <c r="A139" s="28">
        <v>3</v>
      </c>
      <c r="B139" s="29" t="s">
        <v>652</v>
      </c>
      <c r="C139" s="29" t="s">
        <v>1070</v>
      </c>
      <c r="D139" s="29" t="s">
        <v>498</v>
      </c>
      <c r="E139" s="30">
        <v>3000000</v>
      </c>
      <c r="F139" s="31">
        <v>3165.2310000000002</v>
      </c>
      <c r="G139" s="32">
        <v>2.059505E-2</v>
      </c>
      <c r="H139" s="27">
        <v>6.2244999999999999</v>
      </c>
    </row>
    <row r="140" spans="1:8" ht="25.5" x14ac:dyDescent="0.2">
      <c r="A140" s="28">
        <v>4</v>
      </c>
      <c r="B140" s="29" t="s">
        <v>640</v>
      </c>
      <c r="C140" s="29" t="s">
        <v>641</v>
      </c>
      <c r="D140" s="29" t="s">
        <v>498</v>
      </c>
      <c r="E140" s="30">
        <v>3000000</v>
      </c>
      <c r="F140" s="31">
        <v>3080.4</v>
      </c>
      <c r="G140" s="32">
        <v>2.0043080000000001E-2</v>
      </c>
      <c r="H140" s="27">
        <v>6.1093999999999999</v>
      </c>
    </row>
    <row r="141" spans="1:8" ht="25.5" x14ac:dyDescent="0.2">
      <c r="A141" s="28">
        <v>5</v>
      </c>
      <c r="B141" s="29" t="s">
        <v>599</v>
      </c>
      <c r="C141" s="29" t="s">
        <v>600</v>
      </c>
      <c r="D141" s="29" t="s">
        <v>498</v>
      </c>
      <c r="E141" s="30">
        <v>1500000</v>
      </c>
      <c r="F141" s="31">
        <v>1608.0045</v>
      </c>
      <c r="G141" s="32">
        <v>1.046272E-2</v>
      </c>
      <c r="H141" s="27">
        <v>6.9264999999999999</v>
      </c>
    </row>
    <row r="142" spans="1:8" x14ac:dyDescent="0.2">
      <c r="A142" s="28">
        <v>6</v>
      </c>
      <c r="B142" s="29" t="s">
        <v>653</v>
      </c>
      <c r="C142" s="29" t="s">
        <v>654</v>
      </c>
      <c r="D142" s="29" t="s">
        <v>498</v>
      </c>
      <c r="E142" s="30">
        <v>1000000</v>
      </c>
      <c r="F142" s="31">
        <v>1044.4839999999999</v>
      </c>
      <c r="G142" s="32">
        <v>6.7960900000000003E-3</v>
      </c>
      <c r="H142" s="27">
        <v>6.2095000000000002</v>
      </c>
    </row>
    <row r="143" spans="1:8" ht="25.5" x14ac:dyDescent="0.2">
      <c r="A143" s="28">
        <v>7</v>
      </c>
      <c r="B143" s="29" t="s">
        <v>607</v>
      </c>
      <c r="C143" s="29" t="s">
        <v>608</v>
      </c>
      <c r="D143" s="29" t="s">
        <v>498</v>
      </c>
      <c r="E143" s="30">
        <v>500000</v>
      </c>
      <c r="F143" s="31">
        <v>525.27700000000004</v>
      </c>
      <c r="G143" s="32">
        <v>3.41779E-3</v>
      </c>
      <c r="H143" s="27">
        <v>6.7864000000000004</v>
      </c>
    </row>
    <row r="144" spans="1:8" ht="38.25" x14ac:dyDescent="0.2">
      <c r="A144" s="28">
        <v>8</v>
      </c>
      <c r="B144" s="29" t="s">
        <v>606</v>
      </c>
      <c r="C144" s="38" t="s">
        <v>1083</v>
      </c>
      <c r="D144" s="29" t="s">
        <v>498</v>
      </c>
      <c r="E144" s="30">
        <v>500000</v>
      </c>
      <c r="F144" s="31">
        <v>504.31200000000001</v>
      </c>
      <c r="G144" s="32">
        <v>3.28138E-3</v>
      </c>
      <c r="H144" s="27">
        <v>7.01</v>
      </c>
    </row>
    <row r="145" spans="1:8" x14ac:dyDescent="0.2">
      <c r="A145" s="25"/>
      <c r="B145" s="25"/>
      <c r="C145" s="26" t="s">
        <v>143</v>
      </c>
      <c r="D145" s="25"/>
      <c r="E145" s="25" t="s">
        <v>144</v>
      </c>
      <c r="F145" s="33">
        <v>22058.370999999999</v>
      </c>
      <c r="G145" s="34">
        <v>0.14352608</v>
      </c>
      <c r="H145" s="27" t="s">
        <v>144</v>
      </c>
    </row>
    <row r="146" spans="1:8" x14ac:dyDescent="0.2">
      <c r="A146" s="25"/>
      <c r="B146" s="25"/>
      <c r="C146" s="35"/>
      <c r="D146" s="25"/>
      <c r="E146" s="25"/>
      <c r="F146" s="36"/>
      <c r="G146" s="36"/>
      <c r="H146" s="27" t="s">
        <v>144</v>
      </c>
    </row>
    <row r="147" spans="1:8" x14ac:dyDescent="0.2">
      <c r="A147" s="25"/>
      <c r="B147" s="25"/>
      <c r="C147" s="26" t="s">
        <v>155</v>
      </c>
      <c r="D147" s="25"/>
      <c r="E147" s="25"/>
      <c r="F147" s="36"/>
      <c r="G147" s="36"/>
      <c r="H147" s="27" t="s">
        <v>144</v>
      </c>
    </row>
    <row r="148" spans="1:8" x14ac:dyDescent="0.2">
      <c r="A148" s="25"/>
      <c r="B148" s="25"/>
      <c r="C148" s="26" t="s">
        <v>143</v>
      </c>
      <c r="D148" s="25"/>
      <c r="E148" s="25" t="s">
        <v>144</v>
      </c>
      <c r="F148" s="37" t="s">
        <v>146</v>
      </c>
      <c r="G148" s="34">
        <v>0</v>
      </c>
      <c r="H148" s="27" t="s">
        <v>144</v>
      </c>
    </row>
    <row r="149" spans="1:8" x14ac:dyDescent="0.2">
      <c r="A149" s="25"/>
      <c r="B149" s="25"/>
      <c r="C149" s="35"/>
      <c r="D149" s="25"/>
      <c r="E149" s="25"/>
      <c r="F149" s="36"/>
      <c r="G149" s="36"/>
      <c r="H149" s="27" t="s">
        <v>144</v>
      </c>
    </row>
    <row r="150" spans="1:8" x14ac:dyDescent="0.2">
      <c r="A150" s="25"/>
      <c r="B150" s="25"/>
      <c r="C150" s="26" t="s">
        <v>156</v>
      </c>
      <c r="D150" s="25"/>
      <c r="E150" s="25"/>
      <c r="F150" s="33">
        <v>33828.466</v>
      </c>
      <c r="G150" s="34">
        <v>0.22010995999999999</v>
      </c>
      <c r="H150" s="27" t="s">
        <v>144</v>
      </c>
    </row>
    <row r="151" spans="1:8" x14ac:dyDescent="0.2">
      <c r="A151" s="25"/>
      <c r="B151" s="25"/>
      <c r="C151" s="35"/>
      <c r="D151" s="25"/>
      <c r="E151" s="25"/>
      <c r="F151" s="36"/>
      <c r="G151" s="36"/>
      <c r="H151" s="27" t="s">
        <v>144</v>
      </c>
    </row>
    <row r="152" spans="1:8" x14ac:dyDescent="0.2">
      <c r="A152" s="25"/>
      <c r="B152" s="25"/>
      <c r="C152" s="26" t="s">
        <v>157</v>
      </c>
      <c r="D152" s="25"/>
      <c r="E152" s="25"/>
      <c r="F152" s="36"/>
      <c r="G152" s="36"/>
      <c r="H152" s="27" t="s">
        <v>144</v>
      </c>
    </row>
    <row r="153" spans="1:8" x14ac:dyDescent="0.2">
      <c r="A153" s="25"/>
      <c r="B153" s="25"/>
      <c r="C153" s="26" t="s">
        <v>158</v>
      </c>
      <c r="D153" s="25"/>
      <c r="E153" s="25"/>
      <c r="F153" s="36"/>
      <c r="G153" s="36"/>
      <c r="H153" s="27" t="s">
        <v>144</v>
      </c>
    </row>
    <row r="154" spans="1:8" x14ac:dyDescent="0.2">
      <c r="A154" s="25"/>
      <c r="B154" s="25"/>
      <c r="C154" s="26" t="s">
        <v>143</v>
      </c>
      <c r="D154" s="25"/>
      <c r="E154" s="25" t="s">
        <v>144</v>
      </c>
      <c r="F154" s="37" t="s">
        <v>146</v>
      </c>
      <c r="G154" s="34">
        <v>0</v>
      </c>
      <c r="H154" s="27" t="s">
        <v>144</v>
      </c>
    </row>
    <row r="155" spans="1:8" x14ac:dyDescent="0.2">
      <c r="A155" s="25"/>
      <c r="B155" s="25"/>
      <c r="C155" s="35"/>
      <c r="D155" s="25"/>
      <c r="E155" s="25"/>
      <c r="F155" s="36"/>
      <c r="G155" s="36"/>
      <c r="H155" s="27" t="s">
        <v>144</v>
      </c>
    </row>
    <row r="156" spans="1:8" x14ac:dyDescent="0.2">
      <c r="A156" s="25"/>
      <c r="B156" s="25"/>
      <c r="C156" s="26" t="s">
        <v>159</v>
      </c>
      <c r="D156" s="25"/>
      <c r="E156" s="25"/>
      <c r="F156" s="36"/>
      <c r="G156" s="36"/>
      <c r="H156" s="27" t="s">
        <v>144</v>
      </c>
    </row>
    <row r="157" spans="1:8" x14ac:dyDescent="0.2">
      <c r="A157" s="25"/>
      <c r="B157" s="25"/>
      <c r="C157" s="26" t="s">
        <v>143</v>
      </c>
      <c r="D157" s="25"/>
      <c r="E157" s="25" t="s">
        <v>144</v>
      </c>
      <c r="F157" s="37" t="s">
        <v>146</v>
      </c>
      <c r="G157" s="34">
        <v>0</v>
      </c>
      <c r="H157" s="27" t="s">
        <v>144</v>
      </c>
    </row>
    <row r="158" spans="1:8" x14ac:dyDescent="0.2">
      <c r="A158" s="25"/>
      <c r="B158" s="25"/>
      <c r="C158" s="35"/>
      <c r="D158" s="25"/>
      <c r="E158" s="25"/>
      <c r="F158" s="36"/>
      <c r="G158" s="36"/>
      <c r="H158" s="27" t="s">
        <v>144</v>
      </c>
    </row>
    <row r="159" spans="1:8" x14ac:dyDescent="0.2">
      <c r="A159" s="25"/>
      <c r="B159" s="25"/>
      <c r="C159" s="26" t="s">
        <v>160</v>
      </c>
      <c r="D159" s="25"/>
      <c r="E159" s="25"/>
      <c r="F159" s="36"/>
      <c r="G159" s="36"/>
      <c r="H159" s="27" t="s">
        <v>144</v>
      </c>
    </row>
    <row r="160" spans="1:8" x14ac:dyDescent="0.2">
      <c r="A160" s="25"/>
      <c r="B160" s="25"/>
      <c r="C160" s="26" t="s">
        <v>143</v>
      </c>
      <c r="D160" s="25"/>
      <c r="E160" s="25" t="s">
        <v>144</v>
      </c>
      <c r="F160" s="37" t="s">
        <v>146</v>
      </c>
      <c r="G160" s="34">
        <v>0</v>
      </c>
      <c r="H160" s="27" t="s">
        <v>144</v>
      </c>
    </row>
    <row r="161" spans="1:8" x14ac:dyDescent="0.2">
      <c r="A161" s="25"/>
      <c r="B161" s="25"/>
      <c r="C161" s="35"/>
      <c r="D161" s="25"/>
      <c r="E161" s="25"/>
      <c r="F161" s="36"/>
      <c r="G161" s="36"/>
      <c r="H161" s="27" t="s">
        <v>144</v>
      </c>
    </row>
    <row r="162" spans="1:8" x14ac:dyDescent="0.2">
      <c r="A162" s="25"/>
      <c r="B162" s="25"/>
      <c r="C162" s="26" t="s">
        <v>161</v>
      </c>
      <c r="D162" s="25"/>
      <c r="E162" s="25"/>
      <c r="F162" s="36"/>
      <c r="G162" s="36"/>
      <c r="H162" s="27" t="s">
        <v>144</v>
      </c>
    </row>
    <row r="163" spans="1:8" x14ac:dyDescent="0.2">
      <c r="A163" s="28">
        <v>1</v>
      </c>
      <c r="B163" s="29"/>
      <c r="C163" s="29" t="s">
        <v>162</v>
      </c>
      <c r="D163" s="29"/>
      <c r="E163" s="39"/>
      <c r="F163" s="31">
        <v>4714.682682787</v>
      </c>
      <c r="G163" s="32">
        <v>3.0676789999999999E-2</v>
      </c>
      <c r="H163" s="27">
        <v>5.95</v>
      </c>
    </row>
    <row r="164" spans="1:8" x14ac:dyDescent="0.2">
      <c r="A164" s="25"/>
      <c r="B164" s="25"/>
      <c r="C164" s="26" t="s">
        <v>143</v>
      </c>
      <c r="D164" s="25"/>
      <c r="E164" s="25" t="s">
        <v>144</v>
      </c>
      <c r="F164" s="33">
        <v>4714.682682787</v>
      </c>
      <c r="G164" s="34">
        <v>3.0676789999999999E-2</v>
      </c>
      <c r="H164" s="27" t="s">
        <v>144</v>
      </c>
    </row>
    <row r="165" spans="1:8" x14ac:dyDescent="0.2">
      <c r="A165" s="25"/>
      <c r="B165" s="25"/>
      <c r="C165" s="35"/>
      <c r="D165" s="25"/>
      <c r="E165" s="25"/>
      <c r="F165" s="36"/>
      <c r="G165" s="36"/>
      <c r="H165" s="27" t="s">
        <v>144</v>
      </c>
    </row>
    <row r="166" spans="1:8" x14ac:dyDescent="0.2">
      <c r="A166" s="25"/>
      <c r="B166" s="25"/>
      <c r="C166" s="26" t="s">
        <v>163</v>
      </c>
      <c r="D166" s="25"/>
      <c r="E166" s="25"/>
      <c r="F166" s="33">
        <v>4714.682682787</v>
      </c>
      <c r="G166" s="34">
        <v>3.0676789999999999E-2</v>
      </c>
      <c r="H166" s="27" t="s">
        <v>144</v>
      </c>
    </row>
    <row r="167" spans="1:8" x14ac:dyDescent="0.2">
      <c r="A167" s="25"/>
      <c r="B167" s="25"/>
      <c r="C167" s="36"/>
      <c r="D167" s="25"/>
      <c r="E167" s="25"/>
      <c r="F167" s="25"/>
      <c r="G167" s="25"/>
      <c r="H167" s="27" t="s">
        <v>144</v>
      </c>
    </row>
    <row r="168" spans="1:8" x14ac:dyDescent="0.2">
      <c r="A168" s="25"/>
      <c r="B168" s="25"/>
      <c r="C168" s="26" t="s">
        <v>164</v>
      </c>
      <c r="D168" s="25"/>
      <c r="E168" s="25"/>
      <c r="F168" s="25"/>
      <c r="G168" s="25"/>
      <c r="H168" s="27" t="s">
        <v>144</v>
      </c>
    </row>
    <row r="169" spans="1:8" x14ac:dyDescent="0.2">
      <c r="A169" s="25"/>
      <c r="B169" s="25"/>
      <c r="C169" s="26" t="s">
        <v>165</v>
      </c>
      <c r="D169" s="25"/>
      <c r="E169" s="25"/>
      <c r="F169" s="25"/>
      <c r="G169" s="25"/>
      <c r="H169" s="27" t="s">
        <v>144</v>
      </c>
    </row>
    <row r="170" spans="1:8" x14ac:dyDescent="0.2">
      <c r="A170" s="25"/>
      <c r="B170" s="25"/>
      <c r="C170" s="26" t="s">
        <v>143</v>
      </c>
      <c r="D170" s="25"/>
      <c r="E170" s="25" t="s">
        <v>144</v>
      </c>
      <c r="F170" s="37" t="s">
        <v>146</v>
      </c>
      <c r="G170" s="34">
        <v>0</v>
      </c>
      <c r="H170" s="27" t="s">
        <v>144</v>
      </c>
    </row>
    <row r="171" spans="1:8" x14ac:dyDescent="0.2">
      <c r="A171" s="25"/>
      <c r="B171" s="25"/>
      <c r="C171" s="35"/>
      <c r="D171" s="25"/>
      <c r="E171" s="25"/>
      <c r="F171" s="36"/>
      <c r="G171" s="36"/>
      <c r="H171" s="27" t="s">
        <v>144</v>
      </c>
    </row>
    <row r="172" spans="1:8" x14ac:dyDescent="0.2">
      <c r="A172" s="25"/>
      <c r="B172" s="25"/>
      <c r="C172" s="26" t="s">
        <v>166</v>
      </c>
      <c r="D172" s="25"/>
      <c r="E172" s="25"/>
      <c r="F172" s="25"/>
      <c r="G172" s="25"/>
      <c r="H172" s="27" t="s">
        <v>144</v>
      </c>
    </row>
    <row r="173" spans="1:8" x14ac:dyDescent="0.2">
      <c r="A173" s="25"/>
      <c r="B173" s="25"/>
      <c r="C173" s="26" t="s">
        <v>167</v>
      </c>
      <c r="D173" s="25"/>
      <c r="E173" s="25"/>
      <c r="F173" s="25"/>
      <c r="G173" s="25"/>
      <c r="H173" s="27" t="s">
        <v>144</v>
      </c>
    </row>
    <row r="174" spans="1:8" x14ac:dyDescent="0.2">
      <c r="A174" s="25"/>
      <c r="B174" s="25"/>
      <c r="C174" s="26" t="s">
        <v>143</v>
      </c>
      <c r="D174" s="25"/>
      <c r="E174" s="25" t="s">
        <v>144</v>
      </c>
      <c r="F174" s="37" t="s">
        <v>146</v>
      </c>
      <c r="G174" s="34">
        <v>0</v>
      </c>
      <c r="H174" s="27" t="s">
        <v>144</v>
      </c>
    </row>
    <row r="175" spans="1:8" x14ac:dyDescent="0.2">
      <c r="A175" s="25"/>
      <c r="B175" s="25"/>
      <c r="C175" s="35"/>
      <c r="D175" s="25"/>
      <c r="E175" s="25"/>
      <c r="F175" s="36"/>
      <c r="G175" s="36"/>
      <c r="H175" s="27" t="s">
        <v>144</v>
      </c>
    </row>
    <row r="176" spans="1:8" ht="25.5" x14ac:dyDescent="0.2">
      <c r="A176" s="25"/>
      <c r="B176" s="25"/>
      <c r="C176" s="26" t="s">
        <v>168</v>
      </c>
      <c r="D176" s="25"/>
      <c r="E176" s="25"/>
      <c r="F176" s="36"/>
      <c r="G176" s="36"/>
      <c r="H176" s="27" t="s">
        <v>144</v>
      </c>
    </row>
    <row r="177" spans="1:17" x14ac:dyDescent="0.2">
      <c r="A177" s="25"/>
      <c r="B177" s="25"/>
      <c r="C177" s="26" t="s">
        <v>143</v>
      </c>
      <c r="D177" s="25"/>
      <c r="E177" s="25" t="s">
        <v>144</v>
      </c>
      <c r="F177" s="37" t="s">
        <v>146</v>
      </c>
      <c r="G177" s="34">
        <v>0</v>
      </c>
      <c r="H177" s="27" t="s">
        <v>144</v>
      </c>
    </row>
    <row r="178" spans="1:17" x14ac:dyDescent="0.2">
      <c r="A178" s="25"/>
      <c r="B178" s="25"/>
      <c r="C178" s="35"/>
      <c r="D178" s="25"/>
      <c r="E178" s="25"/>
      <c r="F178" s="36"/>
      <c r="G178" s="36"/>
      <c r="H178" s="27" t="s">
        <v>144</v>
      </c>
    </row>
    <row r="179" spans="1:17" x14ac:dyDescent="0.2">
      <c r="A179" s="39"/>
      <c r="B179" s="29"/>
      <c r="C179" s="29" t="s">
        <v>501</v>
      </c>
      <c r="D179" s="29"/>
      <c r="E179" s="39"/>
      <c r="F179" s="31">
        <v>504.2999054</v>
      </c>
      <c r="G179" s="32">
        <v>3.2813E-3</v>
      </c>
      <c r="H179" s="27" t="s">
        <v>144</v>
      </c>
    </row>
    <row r="180" spans="1:17" x14ac:dyDescent="0.2">
      <c r="A180" s="39"/>
      <c r="B180" s="29"/>
      <c r="C180" s="38" t="s">
        <v>898</v>
      </c>
      <c r="D180" s="29"/>
      <c r="E180" s="39"/>
      <c r="F180" s="31">
        <f>21947.65245475+F116</f>
        <v>1327.3967347500002</v>
      </c>
      <c r="G180" s="32">
        <f>F180/F181</f>
        <v>8.6369055160162127E-3</v>
      </c>
      <c r="H180" s="27" t="s">
        <v>144</v>
      </c>
    </row>
    <row r="181" spans="1:17" x14ac:dyDescent="0.2">
      <c r="A181" s="35"/>
      <c r="B181" s="35"/>
      <c r="C181" s="26" t="s">
        <v>170</v>
      </c>
      <c r="D181" s="36"/>
      <c r="E181" s="36"/>
      <c r="F181" s="33">
        <f>F180+F179+F166+F150+F118</f>
        <v>153688.92623503704</v>
      </c>
      <c r="G181" s="40">
        <f>G180+G179+G166+G150+G118</f>
        <v>1.0000000243365958</v>
      </c>
      <c r="H181" s="27" t="s">
        <v>144</v>
      </c>
    </row>
    <row r="182" spans="1:17" x14ac:dyDescent="0.2">
      <c r="A182" s="41"/>
      <c r="B182" s="41"/>
      <c r="C182" s="41"/>
      <c r="D182" s="42"/>
      <c r="E182" s="42"/>
      <c r="F182" s="42"/>
      <c r="G182" s="42"/>
    </row>
    <row r="183" spans="1:17" x14ac:dyDescent="0.2">
      <c r="A183" s="43"/>
      <c r="B183" s="242" t="s">
        <v>873</v>
      </c>
      <c r="C183" s="242"/>
      <c r="D183" s="242"/>
      <c r="E183" s="242"/>
      <c r="F183" s="242"/>
      <c r="G183" s="242"/>
      <c r="H183" s="242"/>
      <c r="J183" s="45"/>
    </row>
    <row r="184" spans="1:17" x14ac:dyDescent="0.2">
      <c r="A184" s="43"/>
      <c r="B184" s="242" t="s">
        <v>874</v>
      </c>
      <c r="C184" s="242"/>
      <c r="D184" s="242"/>
      <c r="E184" s="242"/>
      <c r="F184" s="242"/>
      <c r="G184" s="242"/>
      <c r="H184" s="242"/>
      <c r="J184" s="45"/>
    </row>
    <row r="185" spans="1:17" x14ac:dyDescent="0.2">
      <c r="A185" s="43"/>
      <c r="B185" s="242" t="s">
        <v>875</v>
      </c>
      <c r="C185" s="242"/>
      <c r="D185" s="242"/>
      <c r="E185" s="242"/>
      <c r="F185" s="242"/>
      <c r="G185" s="242"/>
      <c r="H185" s="242"/>
      <c r="J185" s="45"/>
    </row>
    <row r="186" spans="1:17" s="47" customFormat="1" ht="66.75" customHeight="1" x14ac:dyDescent="0.25">
      <c r="A186" s="46"/>
      <c r="B186" s="243" t="s">
        <v>876</v>
      </c>
      <c r="C186" s="243"/>
      <c r="D186" s="243"/>
      <c r="E186" s="243"/>
      <c r="F186" s="243"/>
      <c r="G186" s="243"/>
      <c r="H186" s="243"/>
      <c r="I186"/>
      <c r="J186" s="45"/>
      <c r="K186"/>
      <c r="L186"/>
      <c r="M186"/>
      <c r="N186"/>
      <c r="O186"/>
      <c r="P186"/>
      <c r="Q186"/>
    </row>
    <row r="187" spans="1:17" x14ac:dyDescent="0.2">
      <c r="A187" s="43"/>
      <c r="B187" s="242" t="s">
        <v>877</v>
      </c>
      <c r="C187" s="242"/>
      <c r="D187" s="242"/>
      <c r="E187" s="242"/>
      <c r="F187" s="242"/>
      <c r="G187" s="242"/>
      <c r="H187" s="242"/>
      <c r="J187" s="45"/>
    </row>
    <row r="188" spans="1:17" x14ac:dyDescent="0.2">
      <c r="A188" s="48"/>
      <c r="B188" s="48"/>
      <c r="C188" s="48"/>
      <c r="D188" s="49"/>
      <c r="E188" s="49"/>
      <c r="F188" s="49"/>
      <c r="G188" s="49"/>
    </row>
    <row r="189" spans="1:17" x14ac:dyDescent="0.2">
      <c r="A189" s="48"/>
      <c r="B189" s="244" t="s">
        <v>171</v>
      </c>
      <c r="C189" s="245"/>
      <c r="D189" s="246"/>
      <c r="E189" s="50"/>
      <c r="F189" s="49"/>
      <c r="G189" s="49"/>
    </row>
    <row r="190" spans="1:17" ht="27.75" customHeight="1" x14ac:dyDescent="0.2">
      <c r="A190" s="48"/>
      <c r="B190" s="239" t="s">
        <v>172</v>
      </c>
      <c r="C190" s="240"/>
      <c r="D190" s="26" t="s">
        <v>173</v>
      </c>
      <c r="E190" s="50"/>
      <c r="F190" s="49"/>
      <c r="G190" s="49"/>
    </row>
    <row r="191" spans="1:17" ht="12.75" customHeight="1" x14ac:dyDescent="0.2">
      <c r="A191" s="43"/>
      <c r="B191" s="239" t="s">
        <v>172</v>
      </c>
      <c r="C191" s="240"/>
      <c r="D191" s="51" t="s">
        <v>173</v>
      </c>
      <c r="E191" s="52"/>
      <c r="F191" s="53"/>
      <c r="G191" s="53"/>
    </row>
    <row r="192" spans="1:17" x14ac:dyDescent="0.2">
      <c r="A192" s="48"/>
      <c r="B192" s="239" t="s">
        <v>174</v>
      </c>
      <c r="C192" s="240"/>
      <c r="D192" s="36" t="s">
        <v>144</v>
      </c>
      <c r="E192" s="50"/>
      <c r="F192" s="49"/>
      <c r="G192" s="49"/>
    </row>
    <row r="193" spans="1:10" x14ac:dyDescent="0.2">
      <c r="A193" s="54"/>
      <c r="B193" s="55" t="s">
        <v>144</v>
      </c>
      <c r="C193" s="55" t="s">
        <v>878</v>
      </c>
      <c r="D193" s="55" t="s">
        <v>175</v>
      </c>
      <c r="E193" s="54"/>
      <c r="F193" s="54"/>
      <c r="G193" s="54"/>
      <c r="H193" s="54"/>
      <c r="J193" s="45"/>
    </row>
    <row r="194" spans="1:10" x14ac:dyDescent="0.2">
      <c r="A194" s="54"/>
      <c r="B194" s="56" t="s">
        <v>176</v>
      </c>
      <c r="C194" s="57">
        <v>45747</v>
      </c>
      <c r="D194" s="57">
        <v>45777</v>
      </c>
      <c r="E194" s="54"/>
      <c r="F194" s="54"/>
      <c r="G194" s="54"/>
      <c r="J194" s="45"/>
    </row>
    <row r="195" spans="1:10" x14ac:dyDescent="0.2">
      <c r="A195" s="58"/>
      <c r="B195" s="83" t="s">
        <v>177</v>
      </c>
      <c r="C195" s="59">
        <v>39.0899</v>
      </c>
      <c r="D195" s="59">
        <v>40.201300000000003</v>
      </c>
      <c r="E195" s="58"/>
      <c r="F195" s="60"/>
      <c r="G195" s="61"/>
    </row>
    <row r="196" spans="1:10" ht="25.5" x14ac:dyDescent="0.2">
      <c r="A196" s="58"/>
      <c r="B196" s="83" t="s">
        <v>913</v>
      </c>
      <c r="C196" s="59">
        <v>18.617799999999999</v>
      </c>
      <c r="D196" s="59">
        <v>19.005199999999999</v>
      </c>
      <c r="E196" s="58"/>
      <c r="F196" s="60"/>
      <c r="G196" s="61"/>
    </row>
    <row r="197" spans="1:10" x14ac:dyDescent="0.2">
      <c r="A197" s="58"/>
      <c r="B197" s="83" t="s">
        <v>178</v>
      </c>
      <c r="C197" s="59">
        <v>33.466700000000003</v>
      </c>
      <c r="D197" s="59">
        <v>34.3782</v>
      </c>
      <c r="E197" s="58"/>
      <c r="F197" s="60"/>
      <c r="G197" s="61"/>
    </row>
    <row r="198" spans="1:10" ht="25.5" x14ac:dyDescent="0.2">
      <c r="A198" s="58"/>
      <c r="B198" s="83" t="s">
        <v>915</v>
      </c>
      <c r="C198" s="59">
        <v>15.2967</v>
      </c>
      <c r="D198" s="59">
        <v>15.5967</v>
      </c>
      <c r="E198" s="58"/>
      <c r="F198" s="60"/>
      <c r="G198" s="61"/>
    </row>
    <row r="199" spans="1:10" x14ac:dyDescent="0.2">
      <c r="A199" s="58"/>
      <c r="B199" s="58"/>
      <c r="C199" s="58"/>
      <c r="D199" s="58"/>
      <c r="E199" s="58"/>
      <c r="F199" s="58"/>
      <c r="G199" s="58"/>
    </row>
    <row r="200" spans="1:10" x14ac:dyDescent="0.2">
      <c r="A200" s="58"/>
      <c r="B200" s="239" t="s">
        <v>880</v>
      </c>
      <c r="C200" s="240"/>
      <c r="D200" s="26" t="s">
        <v>144</v>
      </c>
      <c r="E200" s="58"/>
      <c r="F200" s="58"/>
      <c r="G200" s="58"/>
    </row>
    <row r="201" spans="1:10" x14ac:dyDescent="0.2">
      <c r="A201" s="58"/>
      <c r="B201" s="114" t="s">
        <v>176</v>
      </c>
      <c r="C201" s="115" t="s">
        <v>614</v>
      </c>
      <c r="D201" s="115" t="s">
        <v>615</v>
      </c>
      <c r="E201" s="58"/>
      <c r="F201" s="58"/>
      <c r="G201" s="58"/>
    </row>
    <row r="202" spans="1:10" ht="25.5" x14ac:dyDescent="0.2">
      <c r="A202" s="58"/>
      <c r="B202" s="83" t="s">
        <v>913</v>
      </c>
      <c r="C202" s="116">
        <v>0.14000000000000001</v>
      </c>
      <c r="D202" s="116" t="s">
        <v>655</v>
      </c>
      <c r="E202" s="58"/>
      <c r="F202" s="60"/>
      <c r="G202" s="61"/>
    </row>
    <row r="203" spans="1:10" ht="25.5" x14ac:dyDescent="0.2">
      <c r="A203" s="58"/>
      <c r="B203" s="83" t="s">
        <v>915</v>
      </c>
      <c r="C203" s="116">
        <v>0.115</v>
      </c>
      <c r="D203" s="116">
        <v>0.115</v>
      </c>
      <c r="E203" s="58"/>
      <c r="F203" s="60"/>
      <c r="G203" s="61"/>
    </row>
    <row r="204" spans="1:10" x14ac:dyDescent="0.2">
      <c r="A204" s="58"/>
      <c r="B204" s="117"/>
      <c r="C204" s="117"/>
      <c r="D204" s="118"/>
      <c r="E204" s="58"/>
      <c r="F204" s="60"/>
      <c r="G204" s="61"/>
    </row>
    <row r="205" spans="1:10" ht="29.1" customHeight="1" x14ac:dyDescent="0.2">
      <c r="A205" s="54"/>
      <c r="B205" s="237" t="s">
        <v>179</v>
      </c>
      <c r="C205" s="238"/>
      <c r="D205" s="51" t="s">
        <v>988</v>
      </c>
      <c r="E205" s="65"/>
      <c r="F205" s="54"/>
      <c r="G205" s="54"/>
    </row>
    <row r="206" spans="1:10" ht="29.1" customHeight="1" x14ac:dyDescent="0.2">
      <c r="A206" s="54"/>
      <c r="B206" s="237" t="s">
        <v>180</v>
      </c>
      <c r="C206" s="238"/>
      <c r="D206" s="51" t="s">
        <v>173</v>
      </c>
      <c r="E206" s="65"/>
      <c r="F206" s="54"/>
      <c r="G206" s="54"/>
    </row>
    <row r="207" spans="1:10" ht="17.100000000000001" customHeight="1" x14ac:dyDescent="0.2">
      <c r="A207" s="54"/>
      <c r="B207" s="237" t="s">
        <v>181</v>
      </c>
      <c r="C207" s="238"/>
      <c r="D207" s="51" t="s">
        <v>173</v>
      </c>
      <c r="E207" s="65"/>
      <c r="F207" s="54"/>
      <c r="G207" s="54"/>
    </row>
    <row r="208" spans="1:10" ht="17.100000000000001" customHeight="1" x14ac:dyDescent="0.2">
      <c r="A208" s="54"/>
      <c r="B208" s="237" t="s">
        <v>182</v>
      </c>
      <c r="C208" s="238"/>
      <c r="D208" s="66">
        <v>2.9216735943824421</v>
      </c>
      <c r="E208" s="54"/>
      <c r="F208" s="44"/>
      <c r="G208" s="64"/>
    </row>
    <row r="210" spans="2:7" x14ac:dyDescent="0.2">
      <c r="B210" s="279" t="s">
        <v>942</v>
      </c>
      <c r="C210" s="280"/>
      <c r="D210" s="281"/>
      <c r="F210" s="54"/>
      <c r="G210" s="54"/>
    </row>
    <row r="211" spans="2:7" ht="25.5" x14ac:dyDescent="0.2">
      <c r="B211" s="282" t="s">
        <v>943</v>
      </c>
      <c r="C211" s="282"/>
      <c r="D211" s="140" t="s">
        <v>645</v>
      </c>
    </row>
    <row r="212" spans="2:7" x14ac:dyDescent="0.2">
      <c r="B212" s="282" t="s">
        <v>944</v>
      </c>
      <c r="C212" s="282"/>
      <c r="D212" s="150"/>
    </row>
    <row r="213" spans="2:7" x14ac:dyDescent="0.2">
      <c r="B213" s="283"/>
      <c r="C213" s="284"/>
      <c r="D213" s="141"/>
    </row>
    <row r="214" spans="2:7" x14ac:dyDescent="0.2">
      <c r="B214" s="282" t="s">
        <v>945</v>
      </c>
      <c r="C214" s="282"/>
      <c r="D214" s="142">
        <v>6.5648577811504056</v>
      </c>
    </row>
    <row r="215" spans="2:7" x14ac:dyDescent="0.2">
      <c r="B215" s="283"/>
      <c r="C215" s="284"/>
      <c r="D215" s="141"/>
    </row>
    <row r="216" spans="2:7" x14ac:dyDescent="0.2">
      <c r="B216" s="282" t="s">
        <v>946</v>
      </c>
      <c r="C216" s="282"/>
      <c r="D216" s="142">
        <v>4.5242583019349905</v>
      </c>
    </row>
    <row r="217" spans="2:7" x14ac:dyDescent="0.2">
      <c r="B217" s="282" t="s">
        <v>947</v>
      </c>
      <c r="C217" s="282"/>
      <c r="D217" s="142">
        <v>6.8299456835870691</v>
      </c>
    </row>
    <row r="218" spans="2:7" x14ac:dyDescent="0.2">
      <c r="B218" s="283"/>
      <c r="C218" s="284"/>
      <c r="D218" s="141"/>
    </row>
    <row r="219" spans="2:7" x14ac:dyDescent="0.2">
      <c r="B219" s="282" t="s">
        <v>948</v>
      </c>
      <c r="C219" s="282"/>
      <c r="D219" s="144" t="s">
        <v>1058</v>
      </c>
    </row>
    <row r="220" spans="2:7" x14ac:dyDescent="0.2">
      <c r="B220" s="283" t="s">
        <v>949</v>
      </c>
      <c r="C220" s="285"/>
      <c r="D220" s="284"/>
    </row>
    <row r="222" spans="2:7" x14ac:dyDescent="0.2">
      <c r="B222" s="236" t="s">
        <v>881</v>
      </c>
      <c r="C222" s="236"/>
    </row>
    <row r="224" spans="2:7" ht="153.75" customHeight="1" x14ac:dyDescent="0.2"/>
    <row r="227" spans="2:10" x14ac:dyDescent="0.2">
      <c r="B227" s="67" t="s">
        <v>882</v>
      </c>
      <c r="C227" s="68"/>
      <c r="D227" s="67"/>
    </row>
    <row r="228" spans="2:10" x14ac:dyDescent="0.2">
      <c r="B228" s="67" t="s">
        <v>998</v>
      </c>
      <c r="D228" s="67"/>
    </row>
    <row r="229" spans="2:10" ht="165" customHeight="1" x14ac:dyDescent="0.2"/>
    <row r="231" spans="2:10" x14ac:dyDescent="0.2">
      <c r="J231" s="24"/>
    </row>
  </sheetData>
  <mergeCells count="29">
    <mergeCell ref="B222:C222"/>
    <mergeCell ref="B216:C216"/>
    <mergeCell ref="B217:C217"/>
    <mergeCell ref="B218:C218"/>
    <mergeCell ref="B219:C219"/>
    <mergeCell ref="B220:D220"/>
    <mergeCell ref="B211:C211"/>
    <mergeCell ref="B212:C212"/>
    <mergeCell ref="B213:C213"/>
    <mergeCell ref="B214:C214"/>
    <mergeCell ref="B215:C215"/>
    <mergeCell ref="B191:C191"/>
    <mergeCell ref="A1:H1"/>
    <mergeCell ref="A2:H2"/>
    <mergeCell ref="A3:H3"/>
    <mergeCell ref="B183:H183"/>
    <mergeCell ref="B184:H184"/>
    <mergeCell ref="B185:H185"/>
    <mergeCell ref="B186:H186"/>
    <mergeCell ref="B187:H187"/>
    <mergeCell ref="B189:D189"/>
    <mergeCell ref="B190:C190"/>
    <mergeCell ref="B210:D210"/>
    <mergeCell ref="B192:C192"/>
    <mergeCell ref="B200:C200"/>
    <mergeCell ref="B206:C206"/>
    <mergeCell ref="B207:C207"/>
    <mergeCell ref="B208:C208"/>
    <mergeCell ref="B205:C205"/>
  </mergeCells>
  <hyperlinks>
    <hyperlink ref="I1" location="Index!B2" display="Index" xr:uid="{A4A17AE1-6CEC-4BD4-878C-A5C3B4BA8AE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8E36-02DA-4970-8472-6F90B9E5BA81}">
  <sheetPr>
    <outlinePr summaryBelow="0" summaryRight="0"/>
  </sheetPr>
  <dimension ref="A1:S168"/>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1075</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385000</v>
      </c>
      <c r="F7" s="31">
        <v>7411.25</v>
      </c>
      <c r="G7" s="32">
        <v>8.4127919999999995E-2</v>
      </c>
      <c r="H7" s="27" t="s">
        <v>144</v>
      </c>
    </row>
    <row r="8" spans="1:9" x14ac:dyDescent="0.2">
      <c r="A8" s="28">
        <v>2</v>
      </c>
      <c r="B8" s="29" t="s">
        <v>26</v>
      </c>
      <c r="C8" s="29" t="s">
        <v>27</v>
      </c>
      <c r="D8" s="29" t="s">
        <v>28</v>
      </c>
      <c r="E8" s="30">
        <v>325000</v>
      </c>
      <c r="F8" s="31">
        <v>4637.75</v>
      </c>
      <c r="G8" s="32">
        <v>5.2644870000000003E-2</v>
      </c>
      <c r="H8" s="27" t="s">
        <v>144</v>
      </c>
    </row>
    <row r="9" spans="1:9" x14ac:dyDescent="0.2">
      <c r="A9" s="28">
        <v>3</v>
      </c>
      <c r="B9" s="29" t="s">
        <v>20</v>
      </c>
      <c r="C9" s="29" t="s">
        <v>21</v>
      </c>
      <c r="D9" s="29" t="s">
        <v>22</v>
      </c>
      <c r="E9" s="30">
        <v>950000</v>
      </c>
      <c r="F9" s="31">
        <v>3368.2249999999999</v>
      </c>
      <c r="G9" s="32">
        <v>3.8233999999999997E-2</v>
      </c>
      <c r="H9" s="27" t="s">
        <v>144</v>
      </c>
    </row>
    <row r="10" spans="1:9" x14ac:dyDescent="0.2">
      <c r="A10" s="28">
        <v>4</v>
      </c>
      <c r="B10" s="29" t="s">
        <v>320</v>
      </c>
      <c r="C10" s="29" t="s">
        <v>321</v>
      </c>
      <c r="D10" s="29" t="s">
        <v>199</v>
      </c>
      <c r="E10" s="30">
        <v>190000</v>
      </c>
      <c r="F10" s="31">
        <v>2850.19</v>
      </c>
      <c r="G10" s="32">
        <v>3.2353590000000002E-2</v>
      </c>
      <c r="H10" s="27" t="s">
        <v>144</v>
      </c>
    </row>
    <row r="11" spans="1:9" x14ac:dyDescent="0.2">
      <c r="A11" s="28">
        <v>5</v>
      </c>
      <c r="B11" s="29" t="s">
        <v>11</v>
      </c>
      <c r="C11" s="29" t="s">
        <v>12</v>
      </c>
      <c r="D11" s="29" t="s">
        <v>13</v>
      </c>
      <c r="E11" s="30">
        <v>200000</v>
      </c>
      <c r="F11" s="31">
        <v>2810</v>
      </c>
      <c r="G11" s="32">
        <v>3.1897380000000003E-2</v>
      </c>
      <c r="H11" s="27" t="s">
        <v>144</v>
      </c>
    </row>
    <row r="12" spans="1:9" x14ac:dyDescent="0.2">
      <c r="A12" s="28">
        <v>6</v>
      </c>
      <c r="B12" s="29" t="s">
        <v>29</v>
      </c>
      <c r="C12" s="29" t="s">
        <v>30</v>
      </c>
      <c r="D12" s="29" t="s">
        <v>22</v>
      </c>
      <c r="E12" s="30">
        <v>875000</v>
      </c>
      <c r="F12" s="31">
        <v>2690.1875</v>
      </c>
      <c r="G12" s="32">
        <v>3.053734E-2</v>
      </c>
      <c r="H12" s="27" t="s">
        <v>144</v>
      </c>
    </row>
    <row r="13" spans="1:9" x14ac:dyDescent="0.2">
      <c r="A13" s="28">
        <v>7</v>
      </c>
      <c r="B13" s="29" t="s">
        <v>14</v>
      </c>
      <c r="C13" s="29" t="s">
        <v>15</v>
      </c>
      <c r="D13" s="29" t="s">
        <v>16</v>
      </c>
      <c r="E13" s="30">
        <v>128000</v>
      </c>
      <c r="F13" s="31">
        <v>2386.56</v>
      </c>
      <c r="G13" s="32">
        <v>2.709075E-2</v>
      </c>
      <c r="H13" s="27" t="s">
        <v>144</v>
      </c>
    </row>
    <row r="14" spans="1:9" x14ac:dyDescent="0.2">
      <c r="A14" s="28">
        <v>8</v>
      </c>
      <c r="B14" s="29" t="s">
        <v>507</v>
      </c>
      <c r="C14" s="29" t="s">
        <v>508</v>
      </c>
      <c r="D14" s="29" t="s">
        <v>251</v>
      </c>
      <c r="E14" s="30">
        <v>19000</v>
      </c>
      <c r="F14" s="31">
        <v>2328.83</v>
      </c>
      <c r="G14" s="32">
        <v>2.6435440000000001E-2</v>
      </c>
      <c r="H14" s="27" t="s">
        <v>144</v>
      </c>
    </row>
    <row r="15" spans="1:9" x14ac:dyDescent="0.2">
      <c r="A15" s="28">
        <v>9</v>
      </c>
      <c r="B15" s="29" t="s">
        <v>45</v>
      </c>
      <c r="C15" s="29" t="s">
        <v>46</v>
      </c>
      <c r="D15" s="29" t="s">
        <v>47</v>
      </c>
      <c r="E15" s="30">
        <v>950000</v>
      </c>
      <c r="F15" s="31">
        <v>2322.2750000000001</v>
      </c>
      <c r="G15" s="32">
        <v>2.6361030000000001E-2</v>
      </c>
      <c r="H15" s="27" t="s">
        <v>144</v>
      </c>
    </row>
    <row r="16" spans="1:9" x14ac:dyDescent="0.2">
      <c r="A16" s="109">
        <v>10</v>
      </c>
      <c r="B16" s="38" t="s">
        <v>990</v>
      </c>
      <c r="C16" s="38" t="s">
        <v>991</v>
      </c>
      <c r="D16" s="38" t="s">
        <v>58</v>
      </c>
      <c r="E16" s="110">
        <v>350000</v>
      </c>
      <c r="F16" s="111">
        <f>229062000/10^5</f>
        <v>2290.62</v>
      </c>
      <c r="G16" s="151">
        <f ca="1">F16/F125</f>
        <v>2.6001699456006902E-2</v>
      </c>
      <c r="H16" s="27" t="s">
        <v>144</v>
      </c>
    </row>
    <row r="17" spans="1:8" x14ac:dyDescent="0.2">
      <c r="A17" s="28">
        <v>11</v>
      </c>
      <c r="B17" s="29" t="s">
        <v>330</v>
      </c>
      <c r="C17" s="29" t="s">
        <v>331</v>
      </c>
      <c r="D17" s="29" t="s">
        <v>199</v>
      </c>
      <c r="E17" s="30">
        <v>65000</v>
      </c>
      <c r="F17" s="31">
        <v>2244.9050000000002</v>
      </c>
      <c r="G17" s="32">
        <v>2.5482769999999998E-2</v>
      </c>
      <c r="H17" s="27" t="s">
        <v>144</v>
      </c>
    </row>
    <row r="18" spans="1:8" x14ac:dyDescent="0.2">
      <c r="A18" s="28">
        <v>12</v>
      </c>
      <c r="B18" s="29" t="s">
        <v>38</v>
      </c>
      <c r="C18" s="29" t="s">
        <v>39</v>
      </c>
      <c r="D18" s="29" t="s">
        <v>28</v>
      </c>
      <c r="E18" s="30">
        <v>280000</v>
      </c>
      <c r="F18" s="31">
        <v>2208.2199999999998</v>
      </c>
      <c r="G18" s="32">
        <v>2.5066350000000001E-2</v>
      </c>
      <c r="H18" s="27" t="s">
        <v>144</v>
      </c>
    </row>
    <row r="19" spans="1:8" x14ac:dyDescent="0.2">
      <c r="A19" s="28">
        <v>13</v>
      </c>
      <c r="B19" s="29" t="s">
        <v>342</v>
      </c>
      <c r="C19" s="29" t="s">
        <v>343</v>
      </c>
      <c r="D19" s="29" t="s">
        <v>344</v>
      </c>
      <c r="E19" s="30">
        <v>500000</v>
      </c>
      <c r="F19" s="31">
        <v>2129</v>
      </c>
      <c r="G19" s="32">
        <v>2.4167089999999999E-2</v>
      </c>
      <c r="H19" s="27" t="s">
        <v>144</v>
      </c>
    </row>
    <row r="20" spans="1:8" x14ac:dyDescent="0.2">
      <c r="A20" s="28">
        <v>14</v>
      </c>
      <c r="B20" s="29" t="s">
        <v>17</v>
      </c>
      <c r="C20" s="29" t="s">
        <v>18</v>
      </c>
      <c r="D20" s="29" t="s">
        <v>19</v>
      </c>
      <c r="E20" s="30">
        <v>57000</v>
      </c>
      <c r="F20" s="31">
        <v>1904.37</v>
      </c>
      <c r="G20" s="32">
        <v>2.1617230000000001E-2</v>
      </c>
      <c r="H20" s="27" t="s">
        <v>144</v>
      </c>
    </row>
    <row r="21" spans="1:8" x14ac:dyDescent="0.2">
      <c r="A21" s="28">
        <v>15</v>
      </c>
      <c r="B21" s="29" t="s">
        <v>75</v>
      </c>
      <c r="C21" s="29" t="s">
        <v>76</v>
      </c>
      <c r="D21" s="29" t="s">
        <v>77</v>
      </c>
      <c r="E21" s="30">
        <v>950000</v>
      </c>
      <c r="F21" s="31">
        <v>1796.355</v>
      </c>
      <c r="G21" s="32">
        <v>2.039111E-2</v>
      </c>
      <c r="H21" s="27" t="s">
        <v>144</v>
      </c>
    </row>
    <row r="22" spans="1:8" x14ac:dyDescent="0.2">
      <c r="A22" s="28">
        <v>16</v>
      </c>
      <c r="B22" s="29" t="s">
        <v>519</v>
      </c>
      <c r="C22" s="29" t="s">
        <v>520</v>
      </c>
      <c r="D22" s="29" t="s">
        <v>521</v>
      </c>
      <c r="E22" s="30">
        <v>450000</v>
      </c>
      <c r="F22" s="31">
        <v>1733.85</v>
      </c>
      <c r="G22" s="32">
        <v>1.9681589999999999E-2</v>
      </c>
      <c r="H22" s="27" t="s">
        <v>144</v>
      </c>
    </row>
    <row r="23" spans="1:8" x14ac:dyDescent="0.2">
      <c r="A23" s="28">
        <v>17</v>
      </c>
      <c r="B23" s="29" t="s">
        <v>433</v>
      </c>
      <c r="C23" s="29" t="s">
        <v>434</v>
      </c>
      <c r="D23" s="29" t="s">
        <v>344</v>
      </c>
      <c r="E23" s="30">
        <v>73000</v>
      </c>
      <c r="F23" s="31">
        <v>1709.7329999999999</v>
      </c>
      <c r="G23" s="32">
        <v>1.9407830000000001E-2</v>
      </c>
      <c r="H23" s="27" t="s">
        <v>144</v>
      </c>
    </row>
    <row r="24" spans="1:8" x14ac:dyDescent="0.2">
      <c r="A24" s="28">
        <v>18</v>
      </c>
      <c r="B24" s="29" t="s">
        <v>326</v>
      </c>
      <c r="C24" s="29" t="s">
        <v>327</v>
      </c>
      <c r="D24" s="29" t="s">
        <v>28</v>
      </c>
      <c r="E24" s="30">
        <v>650000</v>
      </c>
      <c r="F24" s="31">
        <v>1624.5450000000001</v>
      </c>
      <c r="G24" s="32">
        <v>1.8440829999999998E-2</v>
      </c>
      <c r="H24" s="27" t="s">
        <v>144</v>
      </c>
    </row>
    <row r="25" spans="1:8" x14ac:dyDescent="0.2">
      <c r="A25" s="28">
        <v>19</v>
      </c>
      <c r="B25" s="29" t="s">
        <v>420</v>
      </c>
      <c r="C25" s="29" t="s">
        <v>421</v>
      </c>
      <c r="D25" s="29" t="s">
        <v>199</v>
      </c>
      <c r="E25" s="30">
        <v>100000</v>
      </c>
      <c r="F25" s="31">
        <v>1567.5</v>
      </c>
      <c r="G25" s="32">
        <v>1.779329E-2</v>
      </c>
      <c r="H25" s="27" t="s">
        <v>144</v>
      </c>
    </row>
    <row r="26" spans="1:8" ht="25.5" x14ac:dyDescent="0.2">
      <c r="A26" s="28">
        <v>20</v>
      </c>
      <c r="B26" s="29" t="s">
        <v>324</v>
      </c>
      <c r="C26" s="29" t="s">
        <v>325</v>
      </c>
      <c r="D26" s="29" t="s">
        <v>193</v>
      </c>
      <c r="E26" s="30">
        <v>85000</v>
      </c>
      <c r="F26" s="31">
        <v>1557.4549999999999</v>
      </c>
      <c r="G26" s="32">
        <v>1.7679259999999999E-2</v>
      </c>
      <c r="H26" s="27" t="s">
        <v>144</v>
      </c>
    </row>
    <row r="27" spans="1:8" x14ac:dyDescent="0.2">
      <c r="A27" s="28">
        <v>21</v>
      </c>
      <c r="B27" s="29" t="s">
        <v>31</v>
      </c>
      <c r="C27" s="29" t="s">
        <v>32</v>
      </c>
      <c r="D27" s="29" t="s">
        <v>33</v>
      </c>
      <c r="E27" s="30">
        <v>475000</v>
      </c>
      <c r="F27" s="31">
        <v>1491.9749999999999</v>
      </c>
      <c r="G27" s="32">
        <v>1.693598E-2</v>
      </c>
      <c r="H27" s="27" t="s">
        <v>144</v>
      </c>
    </row>
    <row r="28" spans="1:8" x14ac:dyDescent="0.2">
      <c r="A28" s="28">
        <v>22</v>
      </c>
      <c r="B28" s="29" t="s">
        <v>360</v>
      </c>
      <c r="C28" s="29" t="s">
        <v>361</v>
      </c>
      <c r="D28" s="29" t="s">
        <v>196</v>
      </c>
      <c r="E28" s="30">
        <v>290000</v>
      </c>
      <c r="F28" s="31">
        <v>1464.355</v>
      </c>
      <c r="G28" s="32">
        <v>1.662245E-2</v>
      </c>
      <c r="H28" s="27" t="s">
        <v>144</v>
      </c>
    </row>
    <row r="29" spans="1:8" x14ac:dyDescent="0.2">
      <c r="A29" s="28">
        <v>23</v>
      </c>
      <c r="B29" s="29" t="s">
        <v>322</v>
      </c>
      <c r="C29" s="29" t="s">
        <v>323</v>
      </c>
      <c r="D29" s="29" t="s">
        <v>28</v>
      </c>
      <c r="E29" s="30">
        <v>120000</v>
      </c>
      <c r="F29" s="31">
        <v>1422</v>
      </c>
      <c r="G29" s="32">
        <v>1.6141659999999999E-2</v>
      </c>
      <c r="H29" s="27" t="s">
        <v>144</v>
      </c>
    </row>
    <row r="30" spans="1:8" x14ac:dyDescent="0.2">
      <c r="A30" s="28">
        <v>24</v>
      </c>
      <c r="B30" s="29" t="s">
        <v>308</v>
      </c>
      <c r="C30" s="29" t="s">
        <v>309</v>
      </c>
      <c r="D30" s="29" t="s">
        <v>310</v>
      </c>
      <c r="E30" s="30">
        <v>225000</v>
      </c>
      <c r="F30" s="31">
        <v>1405.575</v>
      </c>
      <c r="G30" s="32">
        <v>1.5955219999999999E-2</v>
      </c>
      <c r="H30" s="27" t="s">
        <v>144</v>
      </c>
    </row>
    <row r="31" spans="1:8" x14ac:dyDescent="0.2">
      <c r="A31" s="28">
        <v>25</v>
      </c>
      <c r="B31" s="29" t="s">
        <v>207</v>
      </c>
      <c r="C31" s="29" t="s">
        <v>208</v>
      </c>
      <c r="D31" s="29" t="s">
        <v>13</v>
      </c>
      <c r="E31" s="30">
        <v>340000</v>
      </c>
      <c r="F31" s="31">
        <v>1287.58</v>
      </c>
      <c r="G31" s="32">
        <v>1.461581E-2</v>
      </c>
      <c r="H31" s="27" t="s">
        <v>144</v>
      </c>
    </row>
    <row r="32" spans="1:8" x14ac:dyDescent="0.2">
      <c r="A32" s="28">
        <v>26</v>
      </c>
      <c r="B32" s="29" t="s">
        <v>656</v>
      </c>
      <c r="C32" s="29" t="s">
        <v>657</v>
      </c>
      <c r="D32" s="29" t="s">
        <v>22</v>
      </c>
      <c r="E32" s="30">
        <v>1500000</v>
      </c>
      <c r="F32" s="31">
        <v>1286.8499999999999</v>
      </c>
      <c r="G32" s="32">
        <v>1.4607520000000001E-2</v>
      </c>
      <c r="H32" s="27" t="s">
        <v>144</v>
      </c>
    </row>
    <row r="33" spans="1:8" x14ac:dyDescent="0.2">
      <c r="A33" s="28">
        <v>27</v>
      </c>
      <c r="B33" s="29" t="s">
        <v>658</v>
      </c>
      <c r="C33" s="29" t="s">
        <v>659</v>
      </c>
      <c r="D33" s="29" t="s">
        <v>452</v>
      </c>
      <c r="E33" s="30">
        <v>23000</v>
      </c>
      <c r="F33" s="31">
        <v>1250.9469999999999</v>
      </c>
      <c r="G33" s="32">
        <v>1.4199979999999999E-2</v>
      </c>
      <c r="H33" s="27" t="s">
        <v>144</v>
      </c>
    </row>
    <row r="34" spans="1:8" x14ac:dyDescent="0.2">
      <c r="A34" s="28">
        <v>28</v>
      </c>
      <c r="B34" s="29" t="s">
        <v>112</v>
      </c>
      <c r="C34" s="29" t="s">
        <v>113</v>
      </c>
      <c r="D34" s="29" t="s">
        <v>28</v>
      </c>
      <c r="E34" s="30">
        <v>55000</v>
      </c>
      <c r="F34" s="31">
        <v>1214.4549999999999</v>
      </c>
      <c r="G34" s="32">
        <v>1.3785739999999999E-2</v>
      </c>
      <c r="H34" s="27" t="s">
        <v>144</v>
      </c>
    </row>
    <row r="35" spans="1:8" x14ac:dyDescent="0.2">
      <c r="A35" s="28">
        <v>29</v>
      </c>
      <c r="B35" s="29" t="s">
        <v>513</v>
      </c>
      <c r="C35" s="29" t="s">
        <v>514</v>
      </c>
      <c r="D35" s="29" t="s">
        <v>199</v>
      </c>
      <c r="E35" s="30">
        <v>80000</v>
      </c>
      <c r="F35" s="31">
        <v>1202.4000000000001</v>
      </c>
      <c r="G35" s="32">
        <v>1.36489E-2</v>
      </c>
      <c r="H35" s="27" t="s">
        <v>144</v>
      </c>
    </row>
    <row r="36" spans="1:8" x14ac:dyDescent="0.2">
      <c r="A36" s="28">
        <v>30</v>
      </c>
      <c r="B36" s="29" t="s">
        <v>93</v>
      </c>
      <c r="C36" s="29" t="s">
        <v>94</v>
      </c>
      <c r="D36" s="29" t="s">
        <v>95</v>
      </c>
      <c r="E36" s="30">
        <v>285000</v>
      </c>
      <c r="F36" s="31">
        <v>1197.2850000000001</v>
      </c>
      <c r="G36" s="32">
        <v>1.359084E-2</v>
      </c>
      <c r="H36" s="27" t="s">
        <v>144</v>
      </c>
    </row>
    <row r="37" spans="1:8" x14ac:dyDescent="0.2">
      <c r="A37" s="28">
        <v>31</v>
      </c>
      <c r="B37" s="29" t="s">
        <v>338</v>
      </c>
      <c r="C37" s="29" t="s">
        <v>339</v>
      </c>
      <c r="D37" s="29" t="s">
        <v>33</v>
      </c>
      <c r="E37" s="30">
        <v>25000</v>
      </c>
      <c r="F37" s="31">
        <v>1121.9749999999999</v>
      </c>
      <c r="G37" s="32">
        <v>1.2735969999999999E-2</v>
      </c>
      <c r="H37" s="27" t="s">
        <v>144</v>
      </c>
    </row>
    <row r="38" spans="1:8" x14ac:dyDescent="0.2">
      <c r="A38" s="28">
        <v>32</v>
      </c>
      <c r="B38" s="29" t="s">
        <v>406</v>
      </c>
      <c r="C38" s="29" t="s">
        <v>407</v>
      </c>
      <c r="D38" s="29" t="s">
        <v>139</v>
      </c>
      <c r="E38" s="30">
        <v>800000</v>
      </c>
      <c r="F38" s="31">
        <v>1120.6400000000001</v>
      </c>
      <c r="G38" s="32">
        <v>1.2720810000000001E-2</v>
      </c>
      <c r="H38" s="27" t="s">
        <v>144</v>
      </c>
    </row>
    <row r="39" spans="1:8" x14ac:dyDescent="0.2">
      <c r="A39" s="28">
        <v>33</v>
      </c>
      <c r="B39" s="29" t="s">
        <v>505</v>
      </c>
      <c r="C39" s="29" t="s">
        <v>506</v>
      </c>
      <c r="D39" s="29" t="s">
        <v>211</v>
      </c>
      <c r="E39" s="30">
        <v>70000</v>
      </c>
      <c r="F39" s="31">
        <v>1094.73</v>
      </c>
      <c r="G39" s="32">
        <v>1.2426700000000001E-2</v>
      </c>
      <c r="H39" s="27" t="s">
        <v>144</v>
      </c>
    </row>
    <row r="40" spans="1:8" x14ac:dyDescent="0.2">
      <c r="A40" s="28">
        <v>34</v>
      </c>
      <c r="B40" s="29" t="s">
        <v>503</v>
      </c>
      <c r="C40" s="29" t="s">
        <v>504</v>
      </c>
      <c r="D40" s="29" t="s">
        <v>251</v>
      </c>
      <c r="E40" s="30">
        <v>37000</v>
      </c>
      <c r="F40" s="31">
        <v>1083.6559999999999</v>
      </c>
      <c r="G40" s="32">
        <v>1.2300989999999999E-2</v>
      </c>
      <c r="H40" s="27" t="s">
        <v>144</v>
      </c>
    </row>
    <row r="41" spans="1:8" x14ac:dyDescent="0.2">
      <c r="A41" s="28">
        <v>35</v>
      </c>
      <c r="B41" s="29" t="s">
        <v>214</v>
      </c>
      <c r="C41" s="29" t="s">
        <v>215</v>
      </c>
      <c r="D41" s="29" t="s">
        <v>80</v>
      </c>
      <c r="E41" s="30">
        <v>225000</v>
      </c>
      <c r="F41" s="31">
        <v>1061.7750000000001</v>
      </c>
      <c r="G41" s="32">
        <v>1.205261E-2</v>
      </c>
      <c r="H41" s="27" t="s">
        <v>144</v>
      </c>
    </row>
    <row r="42" spans="1:8" x14ac:dyDescent="0.2">
      <c r="A42" s="28">
        <v>36</v>
      </c>
      <c r="B42" s="29" t="s">
        <v>306</v>
      </c>
      <c r="C42" s="29" t="s">
        <v>307</v>
      </c>
      <c r="D42" s="29" t="s">
        <v>199</v>
      </c>
      <c r="E42" s="30">
        <v>42000</v>
      </c>
      <c r="F42" s="31">
        <v>1036.98</v>
      </c>
      <c r="G42" s="32">
        <v>1.1771159999999999E-2</v>
      </c>
      <c r="H42" s="27" t="s">
        <v>144</v>
      </c>
    </row>
    <row r="43" spans="1:8" x14ac:dyDescent="0.2">
      <c r="A43" s="28">
        <v>37</v>
      </c>
      <c r="B43" s="29" t="s">
        <v>106</v>
      </c>
      <c r="C43" s="29" t="s">
        <v>107</v>
      </c>
      <c r="D43" s="29" t="s">
        <v>72</v>
      </c>
      <c r="E43" s="30">
        <v>35000</v>
      </c>
      <c r="F43" s="31">
        <v>1013.39</v>
      </c>
      <c r="G43" s="32">
        <v>1.1503380000000001E-2</v>
      </c>
      <c r="H43" s="27" t="s">
        <v>144</v>
      </c>
    </row>
    <row r="44" spans="1:8" x14ac:dyDescent="0.2">
      <c r="A44" s="28">
        <v>38</v>
      </c>
      <c r="B44" s="29" t="s">
        <v>660</v>
      </c>
      <c r="C44" s="29" t="s">
        <v>661</v>
      </c>
      <c r="D44" s="29" t="s">
        <v>22</v>
      </c>
      <c r="E44" s="30">
        <v>635000</v>
      </c>
      <c r="F44" s="31">
        <v>1009.7135</v>
      </c>
      <c r="G44" s="32">
        <v>1.146164E-2</v>
      </c>
      <c r="H44" s="27" t="s">
        <v>144</v>
      </c>
    </row>
    <row r="45" spans="1:8" ht="25.5" x14ac:dyDescent="0.2">
      <c r="A45" s="28">
        <v>39</v>
      </c>
      <c r="B45" s="29" t="s">
        <v>23</v>
      </c>
      <c r="C45" s="29" t="s">
        <v>24</v>
      </c>
      <c r="D45" s="29" t="s">
        <v>25</v>
      </c>
      <c r="E45" s="30">
        <v>8500</v>
      </c>
      <c r="F45" s="31">
        <v>989.48500000000001</v>
      </c>
      <c r="G45" s="32">
        <v>1.1232020000000001E-2</v>
      </c>
      <c r="H45" s="27" t="s">
        <v>144</v>
      </c>
    </row>
    <row r="46" spans="1:8" x14ac:dyDescent="0.2">
      <c r="A46" s="28">
        <v>40</v>
      </c>
      <c r="B46" s="29" t="s">
        <v>636</v>
      </c>
      <c r="C46" s="29" t="s">
        <v>637</v>
      </c>
      <c r="D46" s="29" t="s">
        <v>13</v>
      </c>
      <c r="E46" s="30">
        <v>675000</v>
      </c>
      <c r="F46" s="31">
        <v>930.55499999999995</v>
      </c>
      <c r="G46" s="32">
        <v>1.0563080000000001E-2</v>
      </c>
      <c r="H46" s="27" t="s">
        <v>144</v>
      </c>
    </row>
    <row r="47" spans="1:8" ht="25.5" x14ac:dyDescent="0.2">
      <c r="A47" s="28">
        <v>41</v>
      </c>
      <c r="B47" s="29" t="s">
        <v>426</v>
      </c>
      <c r="C47" s="29" t="s">
        <v>427</v>
      </c>
      <c r="D47" s="29" t="s">
        <v>193</v>
      </c>
      <c r="E47" s="30">
        <v>60000</v>
      </c>
      <c r="F47" s="31">
        <v>930.06</v>
      </c>
      <c r="G47" s="32">
        <v>1.0557469999999999E-2</v>
      </c>
      <c r="H47" s="27" t="s">
        <v>144</v>
      </c>
    </row>
    <row r="48" spans="1:8" ht="25.5" x14ac:dyDescent="0.2">
      <c r="A48" s="28">
        <v>42</v>
      </c>
      <c r="B48" s="29" t="s">
        <v>662</v>
      </c>
      <c r="C48" s="29" t="s">
        <v>663</v>
      </c>
      <c r="D48" s="29" t="s">
        <v>193</v>
      </c>
      <c r="E48" s="30">
        <v>15333</v>
      </c>
      <c r="F48" s="31">
        <v>911.24018999999998</v>
      </c>
      <c r="G48" s="32">
        <v>1.034383E-2</v>
      </c>
      <c r="H48" s="27" t="s">
        <v>144</v>
      </c>
    </row>
    <row r="49" spans="1:8" x14ac:dyDescent="0.2">
      <c r="A49" s="28">
        <v>43</v>
      </c>
      <c r="B49" s="29" t="s">
        <v>511</v>
      </c>
      <c r="C49" s="29" t="s">
        <v>512</v>
      </c>
      <c r="D49" s="29" t="s">
        <v>251</v>
      </c>
      <c r="E49" s="30">
        <v>11000</v>
      </c>
      <c r="F49" s="31">
        <v>883.3</v>
      </c>
      <c r="G49" s="32">
        <v>1.002667E-2</v>
      </c>
      <c r="H49" s="27" t="s">
        <v>144</v>
      </c>
    </row>
    <row r="50" spans="1:8" ht="25.5" x14ac:dyDescent="0.2">
      <c r="A50" s="109">
        <v>44</v>
      </c>
      <c r="B50" s="38" t="s">
        <v>992</v>
      </c>
      <c r="C50" s="38" t="s">
        <v>999</v>
      </c>
      <c r="D50" s="38" t="s">
        <v>58</v>
      </c>
      <c r="E50" s="110">
        <v>1100000</v>
      </c>
      <c r="F50" s="111">
        <f>88022000/10^5</f>
        <v>880.22</v>
      </c>
      <c r="G50" s="151">
        <f ca="1">F50/F125</f>
        <v>9.9917122417364709E-3</v>
      </c>
      <c r="H50" s="27" t="s">
        <v>144</v>
      </c>
    </row>
    <row r="51" spans="1:8" x14ac:dyDescent="0.2">
      <c r="A51" s="28">
        <v>45</v>
      </c>
      <c r="B51" s="29" t="s">
        <v>664</v>
      </c>
      <c r="C51" s="29" t="s">
        <v>665</v>
      </c>
      <c r="D51" s="29" t="s">
        <v>55</v>
      </c>
      <c r="E51" s="30">
        <v>50000</v>
      </c>
      <c r="F51" s="31">
        <v>853.15</v>
      </c>
      <c r="G51" s="32">
        <v>9.6844300000000008E-3</v>
      </c>
      <c r="H51" s="27" t="s">
        <v>144</v>
      </c>
    </row>
    <row r="52" spans="1:8" x14ac:dyDescent="0.2">
      <c r="A52" s="28">
        <v>46</v>
      </c>
      <c r="B52" s="29" t="s">
        <v>666</v>
      </c>
      <c r="C52" s="29" t="s">
        <v>667</v>
      </c>
      <c r="D52" s="29" t="s">
        <v>55</v>
      </c>
      <c r="E52" s="30">
        <v>32500</v>
      </c>
      <c r="F52" s="31">
        <v>788.35249999999996</v>
      </c>
      <c r="G52" s="32">
        <v>8.9488899999999993E-3</v>
      </c>
      <c r="H52" s="27" t="s">
        <v>144</v>
      </c>
    </row>
    <row r="53" spans="1:8" x14ac:dyDescent="0.2">
      <c r="A53" s="28">
        <v>47</v>
      </c>
      <c r="B53" s="29" t="s">
        <v>265</v>
      </c>
      <c r="C53" s="29" t="s">
        <v>266</v>
      </c>
      <c r="D53" s="29" t="s">
        <v>267</v>
      </c>
      <c r="E53" s="30">
        <v>17500</v>
      </c>
      <c r="F53" s="31">
        <v>744.99249999999995</v>
      </c>
      <c r="G53" s="32">
        <v>8.4566899999999993E-3</v>
      </c>
      <c r="H53" s="27" t="s">
        <v>144</v>
      </c>
    </row>
    <row r="54" spans="1:8" x14ac:dyDescent="0.2">
      <c r="A54" s="28">
        <v>48</v>
      </c>
      <c r="B54" s="29" t="s">
        <v>224</v>
      </c>
      <c r="C54" s="29" t="s">
        <v>225</v>
      </c>
      <c r="D54" s="29" t="s">
        <v>199</v>
      </c>
      <c r="E54" s="30">
        <v>10000</v>
      </c>
      <c r="F54" s="31">
        <v>730.5</v>
      </c>
      <c r="G54" s="32">
        <v>8.2921799999999997E-3</v>
      </c>
      <c r="H54" s="27" t="s">
        <v>144</v>
      </c>
    </row>
    <row r="55" spans="1:8" x14ac:dyDescent="0.2">
      <c r="A55" s="28">
        <v>49</v>
      </c>
      <c r="B55" s="29" t="s">
        <v>668</v>
      </c>
      <c r="C55" s="29" t="s">
        <v>669</v>
      </c>
      <c r="D55" s="29" t="s">
        <v>251</v>
      </c>
      <c r="E55" s="30">
        <v>10000</v>
      </c>
      <c r="F55" s="31">
        <v>556.70000000000005</v>
      </c>
      <c r="G55" s="32">
        <v>6.3193099999999999E-3</v>
      </c>
      <c r="H55" s="27" t="s">
        <v>144</v>
      </c>
    </row>
    <row r="56" spans="1:8" x14ac:dyDescent="0.2">
      <c r="A56" s="28">
        <v>50</v>
      </c>
      <c r="B56" s="29" t="s">
        <v>328</v>
      </c>
      <c r="C56" s="29" t="s">
        <v>329</v>
      </c>
      <c r="D56" s="29" t="s">
        <v>95</v>
      </c>
      <c r="E56" s="30">
        <v>6000</v>
      </c>
      <c r="F56" s="31">
        <v>518.07000000000005</v>
      </c>
      <c r="G56" s="32">
        <v>5.8808100000000002E-3</v>
      </c>
      <c r="H56" s="27" t="s">
        <v>144</v>
      </c>
    </row>
    <row r="57" spans="1:8" ht="25.5" x14ac:dyDescent="0.2">
      <c r="A57" s="28">
        <v>51</v>
      </c>
      <c r="B57" s="29" t="s">
        <v>670</v>
      </c>
      <c r="C57" s="29" t="s">
        <v>671</v>
      </c>
      <c r="D57" s="29" t="s">
        <v>186</v>
      </c>
      <c r="E57" s="30">
        <v>10000</v>
      </c>
      <c r="F57" s="31">
        <v>469.04</v>
      </c>
      <c r="G57" s="32">
        <v>5.32425E-3</v>
      </c>
      <c r="H57" s="27" t="s">
        <v>144</v>
      </c>
    </row>
    <row r="58" spans="1:8" x14ac:dyDescent="0.2">
      <c r="A58" s="28">
        <v>52</v>
      </c>
      <c r="B58" s="29" t="s">
        <v>277</v>
      </c>
      <c r="C58" s="29" t="s">
        <v>278</v>
      </c>
      <c r="D58" s="29" t="s">
        <v>95</v>
      </c>
      <c r="E58" s="30">
        <v>65000</v>
      </c>
      <c r="F58" s="31">
        <v>397.60500000000002</v>
      </c>
      <c r="G58" s="32">
        <v>4.5133700000000001E-3</v>
      </c>
      <c r="H58" s="27" t="s">
        <v>144</v>
      </c>
    </row>
    <row r="59" spans="1:8" x14ac:dyDescent="0.2">
      <c r="A59" s="25"/>
      <c r="B59" s="25"/>
      <c r="C59" s="26" t="s">
        <v>143</v>
      </c>
      <c r="D59" s="25"/>
      <c r="E59" s="25" t="s">
        <v>144</v>
      </c>
      <c r="F59" s="33">
        <f ca="1">SUM(F7:F66)</f>
        <v>83921.372190999973</v>
      </c>
      <c r="G59" s="34">
        <f ca="1">SUM(G7:G66)</f>
        <v>0.95262344169774305</v>
      </c>
      <c r="H59" s="27" t="s">
        <v>144</v>
      </c>
    </row>
    <row r="60" spans="1:8" x14ac:dyDescent="0.2">
      <c r="A60" s="25"/>
      <c r="B60" s="25"/>
      <c r="C60" s="35"/>
      <c r="D60" s="25"/>
      <c r="E60" s="25"/>
      <c r="F60" s="36"/>
      <c r="G60" s="36"/>
      <c r="H60" s="27" t="s">
        <v>144</v>
      </c>
    </row>
    <row r="61" spans="1:8" x14ac:dyDescent="0.2">
      <c r="A61" s="25"/>
      <c r="B61" s="25"/>
      <c r="C61" s="26" t="s">
        <v>145</v>
      </c>
      <c r="D61" s="25"/>
      <c r="E61" s="25"/>
      <c r="F61" s="25"/>
      <c r="G61" s="25"/>
      <c r="H61" s="27" t="s">
        <v>144</v>
      </c>
    </row>
    <row r="62" spans="1:8" x14ac:dyDescent="0.2">
      <c r="A62" s="25"/>
      <c r="B62" s="25"/>
      <c r="C62" s="26" t="s">
        <v>143</v>
      </c>
      <c r="D62" s="25"/>
      <c r="E62" s="25" t="s">
        <v>144</v>
      </c>
      <c r="F62" s="37" t="s">
        <v>146</v>
      </c>
      <c r="G62" s="34">
        <v>0</v>
      </c>
      <c r="H62" s="27" t="s">
        <v>144</v>
      </c>
    </row>
    <row r="63" spans="1:8" x14ac:dyDescent="0.2">
      <c r="A63" s="25"/>
      <c r="B63" s="25"/>
      <c r="C63" s="35"/>
      <c r="D63" s="25"/>
      <c r="E63" s="25"/>
      <c r="F63" s="36"/>
      <c r="G63" s="36"/>
      <c r="H63" s="27" t="s">
        <v>144</v>
      </c>
    </row>
    <row r="64" spans="1:8" x14ac:dyDescent="0.2">
      <c r="A64" s="25"/>
      <c r="B64" s="25"/>
      <c r="C64" s="26" t="s">
        <v>147</v>
      </c>
      <c r="D64" s="25"/>
      <c r="E64" s="25"/>
      <c r="F64" s="25"/>
      <c r="G64" s="25"/>
      <c r="H64" s="27" t="s">
        <v>144</v>
      </c>
    </row>
    <row r="65" spans="1:8" x14ac:dyDescent="0.2">
      <c r="A65" s="28">
        <v>1</v>
      </c>
      <c r="B65" s="29" t="s">
        <v>673</v>
      </c>
      <c r="C65" s="29" t="s">
        <v>1000</v>
      </c>
      <c r="D65" s="29"/>
      <c r="E65" s="30">
        <v>200000</v>
      </c>
      <c r="F65" s="31">
        <v>1.9999999999999999E-6</v>
      </c>
      <c r="G65" s="39" t="s">
        <v>142</v>
      </c>
      <c r="H65" s="27" t="s">
        <v>144</v>
      </c>
    </row>
    <row r="66" spans="1:8" x14ac:dyDescent="0.2">
      <c r="A66" s="28">
        <v>2</v>
      </c>
      <c r="B66" s="29" t="s">
        <v>675</v>
      </c>
      <c r="C66" s="29" t="s">
        <v>1001</v>
      </c>
      <c r="D66" s="29"/>
      <c r="E66" s="30">
        <v>50000</v>
      </c>
      <c r="F66" s="31">
        <v>4.9999999999999998E-7</v>
      </c>
      <c r="G66" s="39" t="s">
        <v>142</v>
      </c>
      <c r="H66" s="27" t="s">
        <v>144</v>
      </c>
    </row>
    <row r="67" spans="1:8" x14ac:dyDescent="0.2">
      <c r="A67" s="28">
        <v>3</v>
      </c>
      <c r="B67" s="29" t="s">
        <v>674</v>
      </c>
      <c r="C67" s="29" t="s">
        <v>1002</v>
      </c>
      <c r="D67" s="29"/>
      <c r="E67" s="30">
        <v>50000</v>
      </c>
      <c r="F67" s="31">
        <v>4.9999999999999998E-7</v>
      </c>
      <c r="G67" s="39" t="s">
        <v>142</v>
      </c>
      <c r="H67" s="27" t="s">
        <v>144</v>
      </c>
    </row>
    <row r="68" spans="1:8" x14ac:dyDescent="0.2">
      <c r="A68" s="28">
        <v>4</v>
      </c>
      <c r="B68" s="29" t="s">
        <v>672</v>
      </c>
      <c r="C68" s="29" t="s">
        <v>1003</v>
      </c>
      <c r="D68" s="29"/>
      <c r="E68" s="30">
        <v>20</v>
      </c>
      <c r="F68" s="31">
        <v>0</v>
      </c>
      <c r="G68" s="39" t="s">
        <v>142</v>
      </c>
      <c r="H68" s="27" t="s">
        <v>144</v>
      </c>
    </row>
    <row r="69" spans="1:8" x14ac:dyDescent="0.2">
      <c r="A69" s="25"/>
      <c r="B69" s="25"/>
      <c r="C69" s="26" t="s">
        <v>143</v>
      </c>
      <c r="D69" s="25"/>
      <c r="E69" s="25" t="s">
        <v>144</v>
      </c>
      <c r="F69" s="37" t="s">
        <v>146</v>
      </c>
      <c r="G69" s="34">
        <v>0</v>
      </c>
      <c r="H69" s="27" t="s">
        <v>144</v>
      </c>
    </row>
    <row r="70" spans="1:8" x14ac:dyDescent="0.2">
      <c r="A70" s="25"/>
      <c r="B70" s="25"/>
      <c r="C70" s="35"/>
      <c r="D70" s="25"/>
      <c r="E70" s="25"/>
      <c r="F70" s="36"/>
      <c r="G70" s="36"/>
      <c r="H70" s="27" t="s">
        <v>144</v>
      </c>
    </row>
    <row r="71" spans="1:8" x14ac:dyDescent="0.2">
      <c r="A71" s="25"/>
      <c r="B71" s="25"/>
      <c r="C71" s="26" t="s">
        <v>148</v>
      </c>
      <c r="D71" s="25"/>
      <c r="E71" s="25"/>
      <c r="F71" s="25"/>
      <c r="G71" s="25"/>
      <c r="H71" s="27" t="s">
        <v>144</v>
      </c>
    </row>
    <row r="72" spans="1:8" x14ac:dyDescent="0.2">
      <c r="A72" s="25"/>
      <c r="B72" s="25"/>
      <c r="C72" s="26" t="s">
        <v>143</v>
      </c>
      <c r="D72" s="25"/>
      <c r="E72" s="25" t="s">
        <v>144</v>
      </c>
      <c r="F72" s="37" t="s">
        <v>146</v>
      </c>
      <c r="G72" s="34">
        <v>0</v>
      </c>
      <c r="H72" s="27" t="s">
        <v>144</v>
      </c>
    </row>
    <row r="73" spans="1:8" x14ac:dyDescent="0.2">
      <c r="A73" s="25"/>
      <c r="B73" s="25"/>
      <c r="C73" s="35"/>
      <c r="D73" s="25"/>
      <c r="E73" s="25"/>
      <c r="F73" s="36"/>
      <c r="G73" s="36"/>
      <c r="H73" s="27" t="s">
        <v>144</v>
      </c>
    </row>
    <row r="74" spans="1:8" x14ac:dyDescent="0.2">
      <c r="A74" s="25"/>
      <c r="B74" s="25"/>
      <c r="C74" s="26" t="s">
        <v>149</v>
      </c>
      <c r="D74" s="25"/>
      <c r="E74" s="25"/>
      <c r="F74" s="36"/>
      <c r="G74" s="36"/>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150</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151</v>
      </c>
      <c r="D80" s="25"/>
      <c r="E80" s="25"/>
      <c r="F80" s="33">
        <f ca="1">F59</f>
        <v>83921.372190999973</v>
      </c>
      <c r="G80" s="34">
        <f ca="1">G59</f>
        <v>0.95262344169774305</v>
      </c>
      <c r="H80" s="27" t="s">
        <v>144</v>
      </c>
    </row>
    <row r="81" spans="1:8" x14ac:dyDescent="0.2">
      <c r="A81" s="25"/>
      <c r="B81" s="25"/>
      <c r="C81" s="35"/>
      <c r="D81" s="25"/>
      <c r="E81" s="25"/>
      <c r="F81" s="36"/>
      <c r="G81" s="36"/>
      <c r="H81" s="27" t="s">
        <v>144</v>
      </c>
    </row>
    <row r="82" spans="1:8" x14ac:dyDescent="0.2">
      <c r="A82" s="25"/>
      <c r="B82" s="25"/>
      <c r="C82" s="26" t="s">
        <v>152</v>
      </c>
      <c r="D82" s="25"/>
      <c r="E82" s="25"/>
      <c r="F82" s="36"/>
      <c r="G82" s="36"/>
      <c r="H82" s="27" t="s">
        <v>144</v>
      </c>
    </row>
    <row r="83" spans="1:8" x14ac:dyDescent="0.2">
      <c r="A83" s="25"/>
      <c r="B83" s="25"/>
      <c r="C83" s="26" t="s">
        <v>10</v>
      </c>
      <c r="D83" s="25"/>
      <c r="E83" s="25"/>
      <c r="F83" s="36"/>
      <c r="G83" s="36"/>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153</v>
      </c>
      <c r="D86" s="25"/>
      <c r="E86" s="25"/>
      <c r="F86" s="25"/>
      <c r="G86" s="25"/>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154</v>
      </c>
      <c r="D89" s="25"/>
      <c r="E89" s="25"/>
      <c r="F89" s="25"/>
      <c r="G89" s="25"/>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155</v>
      </c>
      <c r="D92" s="25"/>
      <c r="E92" s="25"/>
      <c r="F92" s="36"/>
      <c r="G92" s="36"/>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156</v>
      </c>
      <c r="D95" s="25"/>
      <c r="E95" s="25"/>
      <c r="F95" s="33">
        <v>0</v>
      </c>
      <c r="G95" s="34">
        <v>0</v>
      </c>
      <c r="H95" s="27" t="s">
        <v>144</v>
      </c>
    </row>
    <row r="96" spans="1:8" x14ac:dyDescent="0.2">
      <c r="A96" s="25"/>
      <c r="B96" s="25"/>
      <c r="C96" s="35"/>
      <c r="D96" s="25"/>
      <c r="E96" s="25"/>
      <c r="F96" s="36"/>
      <c r="G96" s="36"/>
      <c r="H96" s="27" t="s">
        <v>144</v>
      </c>
    </row>
    <row r="97" spans="1:8" x14ac:dyDescent="0.2">
      <c r="A97" s="25"/>
      <c r="B97" s="25"/>
      <c r="C97" s="26" t="s">
        <v>157</v>
      </c>
      <c r="D97" s="25"/>
      <c r="E97" s="25"/>
      <c r="F97" s="36"/>
      <c r="G97" s="36"/>
      <c r="H97" s="27" t="s">
        <v>144</v>
      </c>
    </row>
    <row r="98" spans="1:8" x14ac:dyDescent="0.2">
      <c r="A98" s="25"/>
      <c r="B98" s="25"/>
      <c r="C98" s="26" t="s">
        <v>158</v>
      </c>
      <c r="D98" s="25"/>
      <c r="E98" s="25"/>
      <c r="F98" s="36"/>
      <c r="G98" s="36"/>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159</v>
      </c>
      <c r="D101" s="25"/>
      <c r="E101" s="25"/>
      <c r="F101" s="36"/>
      <c r="G101" s="36"/>
      <c r="H101" s="27" t="s">
        <v>144</v>
      </c>
    </row>
    <row r="102" spans="1:8" x14ac:dyDescent="0.2">
      <c r="A102" s="25"/>
      <c r="B102" s="25"/>
      <c r="C102" s="26" t="s">
        <v>143</v>
      </c>
      <c r="D102" s="25"/>
      <c r="E102" s="25" t="s">
        <v>144</v>
      </c>
      <c r="F102" s="37" t="s">
        <v>146</v>
      </c>
      <c r="G102" s="34">
        <v>0</v>
      </c>
      <c r="H102" s="27" t="s">
        <v>144</v>
      </c>
    </row>
    <row r="103" spans="1:8" x14ac:dyDescent="0.2">
      <c r="A103" s="25"/>
      <c r="B103" s="25"/>
      <c r="C103" s="35"/>
      <c r="D103" s="25"/>
      <c r="E103" s="25"/>
      <c r="F103" s="36"/>
      <c r="G103" s="36"/>
      <c r="H103" s="27" t="s">
        <v>144</v>
      </c>
    </row>
    <row r="104" spans="1:8" x14ac:dyDescent="0.2">
      <c r="A104" s="25"/>
      <c r="B104" s="25"/>
      <c r="C104" s="26" t="s">
        <v>160</v>
      </c>
      <c r="D104" s="25"/>
      <c r="E104" s="25"/>
      <c r="F104" s="36"/>
      <c r="G104" s="36"/>
      <c r="H104" s="27" t="s">
        <v>144</v>
      </c>
    </row>
    <row r="105" spans="1:8" x14ac:dyDescent="0.2">
      <c r="A105" s="25"/>
      <c r="B105" s="25"/>
      <c r="C105" s="26" t="s">
        <v>143</v>
      </c>
      <c r="D105" s="25"/>
      <c r="E105" s="25" t="s">
        <v>144</v>
      </c>
      <c r="F105" s="37" t="s">
        <v>146</v>
      </c>
      <c r="G105" s="34">
        <v>0</v>
      </c>
      <c r="H105" s="27" t="s">
        <v>144</v>
      </c>
    </row>
    <row r="106" spans="1:8" x14ac:dyDescent="0.2">
      <c r="A106" s="25"/>
      <c r="B106" s="25"/>
      <c r="C106" s="35"/>
      <c r="D106" s="25"/>
      <c r="E106" s="25"/>
      <c r="F106" s="36"/>
      <c r="G106" s="36"/>
      <c r="H106" s="27" t="s">
        <v>144</v>
      </c>
    </row>
    <row r="107" spans="1:8" x14ac:dyDescent="0.2">
      <c r="A107" s="25"/>
      <c r="B107" s="25"/>
      <c r="C107" s="26" t="s">
        <v>161</v>
      </c>
      <c r="D107" s="25"/>
      <c r="E107" s="25"/>
      <c r="F107" s="36"/>
      <c r="G107" s="36"/>
      <c r="H107" s="27" t="s">
        <v>144</v>
      </c>
    </row>
    <row r="108" spans="1:8" x14ac:dyDescent="0.2">
      <c r="A108" s="28">
        <v>1</v>
      </c>
      <c r="B108" s="29"/>
      <c r="C108" s="29" t="s">
        <v>162</v>
      </c>
      <c r="D108" s="29"/>
      <c r="E108" s="39"/>
      <c r="F108" s="31">
        <v>3773.076309002</v>
      </c>
      <c r="G108" s="32">
        <v>4.282963E-2</v>
      </c>
      <c r="H108" s="27">
        <v>5.95</v>
      </c>
    </row>
    <row r="109" spans="1:8" x14ac:dyDescent="0.2">
      <c r="A109" s="25"/>
      <c r="B109" s="25"/>
      <c r="C109" s="26" t="s">
        <v>143</v>
      </c>
      <c r="D109" s="25"/>
      <c r="E109" s="25" t="s">
        <v>144</v>
      </c>
      <c r="F109" s="33">
        <v>3773.076309002</v>
      </c>
      <c r="G109" s="34">
        <v>4.282963E-2</v>
      </c>
      <c r="H109" s="27" t="s">
        <v>144</v>
      </c>
    </row>
    <row r="110" spans="1:8" x14ac:dyDescent="0.2">
      <c r="A110" s="25"/>
      <c r="B110" s="25"/>
      <c r="C110" s="35"/>
      <c r="D110" s="25"/>
      <c r="E110" s="25"/>
      <c r="F110" s="36"/>
      <c r="G110" s="36"/>
      <c r="H110" s="27" t="s">
        <v>144</v>
      </c>
    </row>
    <row r="111" spans="1:8" x14ac:dyDescent="0.2">
      <c r="A111" s="25"/>
      <c r="B111" s="25"/>
      <c r="C111" s="26" t="s">
        <v>163</v>
      </c>
      <c r="D111" s="25"/>
      <c r="E111" s="25"/>
      <c r="F111" s="33">
        <v>3773.076309002</v>
      </c>
      <c r="G111" s="34">
        <v>4.282963E-2</v>
      </c>
      <c r="H111" s="27" t="s">
        <v>144</v>
      </c>
    </row>
    <row r="112" spans="1:8" x14ac:dyDescent="0.2">
      <c r="A112" s="25"/>
      <c r="B112" s="25"/>
      <c r="C112" s="36"/>
      <c r="D112" s="25"/>
      <c r="E112" s="25"/>
      <c r="F112" s="25"/>
      <c r="G112" s="25"/>
      <c r="H112" s="27" t="s">
        <v>144</v>
      </c>
    </row>
    <row r="113" spans="1:10" x14ac:dyDescent="0.2">
      <c r="A113" s="25"/>
      <c r="B113" s="25"/>
      <c r="C113" s="26" t="s">
        <v>164</v>
      </c>
      <c r="D113" s="25"/>
      <c r="E113" s="25"/>
      <c r="F113" s="25"/>
      <c r="G113" s="25"/>
      <c r="H113" s="27" t="s">
        <v>144</v>
      </c>
    </row>
    <row r="114" spans="1:10" x14ac:dyDescent="0.2">
      <c r="A114" s="25"/>
      <c r="B114" s="25"/>
      <c r="C114" s="26" t="s">
        <v>165</v>
      </c>
      <c r="D114" s="25"/>
      <c r="E114" s="25"/>
      <c r="F114" s="25"/>
      <c r="G114" s="25"/>
      <c r="H114" s="27" t="s">
        <v>144</v>
      </c>
    </row>
    <row r="115" spans="1:10" x14ac:dyDescent="0.2">
      <c r="A115" s="25"/>
      <c r="B115" s="25"/>
      <c r="C115" s="26" t="s">
        <v>143</v>
      </c>
      <c r="D115" s="25"/>
      <c r="E115" s="25" t="s">
        <v>144</v>
      </c>
      <c r="F115" s="37" t="s">
        <v>146</v>
      </c>
      <c r="G115" s="34">
        <v>0</v>
      </c>
      <c r="H115" s="27" t="s">
        <v>144</v>
      </c>
    </row>
    <row r="116" spans="1:10" x14ac:dyDescent="0.2">
      <c r="A116" s="25"/>
      <c r="B116" s="25"/>
      <c r="C116" s="35"/>
      <c r="D116" s="25"/>
      <c r="E116" s="25"/>
      <c r="F116" s="36"/>
      <c r="G116" s="36"/>
      <c r="H116" s="27" t="s">
        <v>144</v>
      </c>
    </row>
    <row r="117" spans="1:10" x14ac:dyDescent="0.2">
      <c r="A117" s="25"/>
      <c r="B117" s="25"/>
      <c r="C117" s="26" t="s">
        <v>166</v>
      </c>
      <c r="D117" s="25"/>
      <c r="E117" s="25"/>
      <c r="F117" s="25"/>
      <c r="G117" s="25"/>
      <c r="H117" s="27" t="s">
        <v>144</v>
      </c>
    </row>
    <row r="118" spans="1:10" x14ac:dyDescent="0.2">
      <c r="A118" s="25"/>
      <c r="B118" s="25"/>
      <c r="C118" s="26" t="s">
        <v>167</v>
      </c>
      <c r="D118" s="25"/>
      <c r="E118" s="25"/>
      <c r="F118" s="25"/>
      <c r="G118" s="25"/>
      <c r="H118" s="27" t="s">
        <v>144</v>
      </c>
    </row>
    <row r="119" spans="1:10" x14ac:dyDescent="0.2">
      <c r="A119" s="25"/>
      <c r="B119" s="25"/>
      <c r="C119" s="26" t="s">
        <v>143</v>
      </c>
      <c r="D119" s="25"/>
      <c r="E119" s="25" t="s">
        <v>144</v>
      </c>
      <c r="F119" s="37" t="s">
        <v>146</v>
      </c>
      <c r="G119" s="34">
        <v>0</v>
      </c>
      <c r="H119" s="27" t="s">
        <v>144</v>
      </c>
    </row>
    <row r="120" spans="1:10" x14ac:dyDescent="0.2">
      <c r="A120" s="25"/>
      <c r="B120" s="25"/>
      <c r="C120" s="35"/>
      <c r="D120" s="25"/>
      <c r="E120" s="25"/>
      <c r="F120" s="36"/>
      <c r="G120" s="36"/>
      <c r="H120" s="27" t="s">
        <v>144</v>
      </c>
    </row>
    <row r="121" spans="1:10" ht="25.5" x14ac:dyDescent="0.2">
      <c r="A121" s="25"/>
      <c r="B121" s="25"/>
      <c r="C121" s="26" t="s">
        <v>168</v>
      </c>
      <c r="D121" s="25"/>
      <c r="E121" s="25"/>
      <c r="F121" s="36"/>
      <c r="G121" s="36"/>
      <c r="H121" s="27" t="s">
        <v>144</v>
      </c>
    </row>
    <row r="122" spans="1:10" x14ac:dyDescent="0.2">
      <c r="A122" s="25"/>
      <c r="B122" s="25"/>
      <c r="C122" s="26" t="s">
        <v>143</v>
      </c>
      <c r="D122" s="25"/>
      <c r="E122" s="25" t="s">
        <v>144</v>
      </c>
      <c r="F122" s="37" t="s">
        <v>146</v>
      </c>
      <c r="G122" s="34">
        <v>0</v>
      </c>
      <c r="H122" s="27" t="s">
        <v>144</v>
      </c>
    </row>
    <row r="123" spans="1:10" x14ac:dyDescent="0.2">
      <c r="A123" s="25"/>
      <c r="B123" s="25"/>
      <c r="C123" s="35"/>
      <c r="D123" s="25"/>
      <c r="E123" s="25"/>
      <c r="F123" s="36"/>
      <c r="G123" s="36"/>
      <c r="H123" s="27" t="s">
        <v>144</v>
      </c>
    </row>
    <row r="124" spans="1:10" x14ac:dyDescent="0.2">
      <c r="A124" s="39"/>
      <c r="B124" s="29"/>
      <c r="C124" s="29" t="s">
        <v>169</v>
      </c>
      <c r="D124" s="29"/>
      <c r="E124" s="39"/>
      <c r="F124" s="31">
        <v>400.56251555</v>
      </c>
      <c r="G124" s="32">
        <v>4.5469400000000002E-3</v>
      </c>
      <c r="H124" s="27" t="s">
        <v>144</v>
      </c>
    </row>
    <row r="125" spans="1:10" x14ac:dyDescent="0.2">
      <c r="A125" s="35"/>
      <c r="B125" s="35"/>
      <c r="C125" s="26" t="s">
        <v>170</v>
      </c>
      <c r="D125" s="36"/>
      <c r="E125" s="36"/>
      <c r="F125" s="33">
        <f ca="1">F124+F111+F80+F95</f>
        <v>88095.01101555198</v>
      </c>
      <c r="G125" s="40">
        <f ca="1">G124+G111+G80+G95</f>
        <v>1.000000011697743</v>
      </c>
      <c r="H125" s="27" t="s">
        <v>144</v>
      </c>
    </row>
    <row r="126" spans="1:10" x14ac:dyDescent="0.2">
      <c r="A126" s="41"/>
      <c r="B126" s="41"/>
      <c r="C126" s="41"/>
      <c r="D126" s="42"/>
      <c r="E126" s="42"/>
      <c r="F126" s="42"/>
      <c r="G126" s="42"/>
    </row>
    <row r="127" spans="1:10" x14ac:dyDescent="0.2">
      <c r="A127" s="43"/>
      <c r="B127" s="242" t="s">
        <v>873</v>
      </c>
      <c r="C127" s="242"/>
      <c r="D127" s="242"/>
      <c r="E127" s="242"/>
      <c r="F127" s="242"/>
      <c r="G127" s="242"/>
      <c r="H127" s="242"/>
      <c r="J127" s="45"/>
    </row>
    <row r="128" spans="1:10" x14ac:dyDescent="0.2">
      <c r="A128" s="43"/>
      <c r="B128" s="242" t="s">
        <v>874</v>
      </c>
      <c r="C128" s="242"/>
      <c r="D128" s="242"/>
      <c r="E128" s="242"/>
      <c r="F128" s="242"/>
      <c r="G128" s="242"/>
      <c r="H128" s="242"/>
      <c r="J128" s="45"/>
    </row>
    <row r="129" spans="1:17" x14ac:dyDescent="0.2">
      <c r="A129" s="43"/>
      <c r="B129" s="242" t="s">
        <v>875</v>
      </c>
      <c r="C129" s="242"/>
      <c r="D129" s="242"/>
      <c r="E129" s="242"/>
      <c r="F129" s="242"/>
      <c r="G129" s="242"/>
      <c r="H129" s="242"/>
      <c r="J129" s="45"/>
    </row>
    <row r="130" spans="1:17" s="47" customFormat="1" ht="66.75" customHeight="1" x14ac:dyDescent="0.25">
      <c r="A130" s="46"/>
      <c r="B130" s="243" t="s">
        <v>876</v>
      </c>
      <c r="C130" s="243"/>
      <c r="D130" s="243"/>
      <c r="E130" s="243"/>
      <c r="F130" s="243"/>
      <c r="G130" s="243"/>
      <c r="H130" s="243"/>
      <c r="I130"/>
      <c r="J130" s="45"/>
      <c r="K130"/>
      <c r="L130"/>
      <c r="M130"/>
      <c r="N130"/>
      <c r="O130"/>
      <c r="P130"/>
      <c r="Q130"/>
    </row>
    <row r="131" spans="1:17" x14ac:dyDescent="0.2">
      <c r="A131" s="43"/>
      <c r="B131" s="242" t="s">
        <v>877</v>
      </c>
      <c r="C131" s="242"/>
      <c r="D131" s="242"/>
      <c r="E131" s="242"/>
      <c r="F131" s="242"/>
      <c r="G131" s="242"/>
      <c r="H131" s="242"/>
      <c r="J131" s="45"/>
    </row>
    <row r="132" spans="1:17" x14ac:dyDescent="0.2">
      <c r="A132" s="48"/>
      <c r="B132" s="48"/>
      <c r="C132" s="48"/>
      <c r="D132" s="49"/>
      <c r="E132" s="49"/>
      <c r="F132" s="49"/>
      <c r="G132" s="49"/>
    </row>
    <row r="133" spans="1:17" x14ac:dyDescent="0.2">
      <c r="A133" s="48"/>
      <c r="B133" s="244" t="s">
        <v>171</v>
      </c>
      <c r="C133" s="245"/>
      <c r="D133" s="246"/>
      <c r="E133" s="50"/>
      <c r="F133" s="49"/>
      <c r="G133" s="49"/>
    </row>
    <row r="134" spans="1:17" ht="27.75" customHeight="1" x14ac:dyDescent="0.2">
      <c r="A134" s="48"/>
      <c r="B134" s="239" t="s">
        <v>172</v>
      </c>
      <c r="C134" s="240"/>
      <c r="D134" s="51" t="s">
        <v>908</v>
      </c>
      <c r="E134" s="50"/>
      <c r="F134" s="49"/>
      <c r="G134" s="49"/>
    </row>
    <row r="135" spans="1:17" ht="12.75" customHeight="1" x14ac:dyDescent="0.2">
      <c r="A135" s="48"/>
      <c r="B135" s="237" t="s">
        <v>879</v>
      </c>
      <c r="C135" s="238"/>
      <c r="D135" s="51" t="str">
        <f>"Rs. "&amp;TEXT(F69+F72,"0.00")&amp;" lacs/ #"</f>
        <v>Rs. 0.00 lacs/ #</v>
      </c>
      <c r="E135" s="50"/>
      <c r="F135" s="49"/>
      <c r="G135" s="49"/>
    </row>
    <row r="136" spans="1:17" x14ac:dyDescent="0.2">
      <c r="A136" s="48"/>
      <c r="B136" s="239" t="s">
        <v>174</v>
      </c>
      <c r="C136" s="240"/>
      <c r="D136" s="36" t="s">
        <v>144</v>
      </c>
      <c r="E136" s="50"/>
      <c r="F136" s="49"/>
      <c r="G136" s="49"/>
    </row>
    <row r="137" spans="1:17" x14ac:dyDescent="0.2">
      <c r="A137" s="54"/>
      <c r="B137" s="55" t="s">
        <v>144</v>
      </c>
      <c r="C137" s="55" t="s">
        <v>878</v>
      </c>
      <c r="D137" s="55" t="s">
        <v>175</v>
      </c>
      <c r="E137" s="54"/>
      <c r="F137" s="54"/>
      <c r="G137" s="54"/>
      <c r="H137" s="54"/>
      <c r="J137" s="45"/>
    </row>
    <row r="138" spans="1:17" x14ac:dyDescent="0.2">
      <c r="A138" s="54"/>
      <c r="B138" s="56" t="s">
        <v>176</v>
      </c>
      <c r="C138" s="57">
        <v>45747</v>
      </c>
      <c r="D138" s="57">
        <v>45777</v>
      </c>
      <c r="E138" s="54"/>
      <c r="F138" s="54"/>
      <c r="G138" s="54"/>
      <c r="J138" s="45"/>
    </row>
    <row r="139" spans="1:17" x14ac:dyDescent="0.2">
      <c r="A139" s="58"/>
      <c r="B139" s="29" t="s">
        <v>177</v>
      </c>
      <c r="C139" s="59">
        <v>139.45419999999999</v>
      </c>
      <c r="D139" s="59">
        <v>142.8304</v>
      </c>
      <c r="E139" s="58"/>
      <c r="F139" s="60"/>
      <c r="G139" s="61"/>
    </row>
    <row r="140" spans="1:17" ht="25.5" x14ac:dyDescent="0.2">
      <c r="A140" s="58"/>
      <c r="B140" s="29" t="s">
        <v>911</v>
      </c>
      <c r="C140" s="59">
        <v>64.448599999999999</v>
      </c>
      <c r="D140" s="59">
        <v>63.709499999999998</v>
      </c>
      <c r="E140" s="58"/>
      <c r="F140" s="60"/>
      <c r="G140" s="61"/>
    </row>
    <row r="141" spans="1:17" x14ac:dyDescent="0.2">
      <c r="A141" s="58"/>
      <c r="B141" s="29" t="s">
        <v>178</v>
      </c>
      <c r="C141" s="59">
        <v>128.2552</v>
      </c>
      <c r="D141" s="59">
        <v>131.2321</v>
      </c>
      <c r="E141" s="58"/>
      <c r="F141" s="60"/>
      <c r="G141" s="61"/>
    </row>
    <row r="142" spans="1:17" ht="25.5" x14ac:dyDescent="0.2">
      <c r="A142" s="58"/>
      <c r="B142" s="29" t="s">
        <v>912</v>
      </c>
      <c r="C142" s="59">
        <v>38.6419</v>
      </c>
      <c r="D142" s="59">
        <v>38.1616</v>
      </c>
      <c r="E142" s="58"/>
      <c r="F142" s="60"/>
      <c r="G142" s="61"/>
    </row>
    <row r="143" spans="1:17" x14ac:dyDescent="0.2">
      <c r="A143" s="58"/>
      <c r="B143" s="58"/>
      <c r="C143" s="58"/>
      <c r="D143" s="58"/>
      <c r="E143" s="58"/>
      <c r="F143" s="58"/>
      <c r="G143" s="58"/>
    </row>
    <row r="144" spans="1:17" x14ac:dyDescent="0.2">
      <c r="A144" s="58"/>
      <c r="B144" s="239" t="s">
        <v>880</v>
      </c>
      <c r="C144" s="240"/>
      <c r="D144" s="26" t="s">
        <v>144</v>
      </c>
      <c r="E144" s="58"/>
      <c r="F144" s="58"/>
      <c r="G144" s="58"/>
    </row>
    <row r="145" spans="1:19" x14ac:dyDescent="0.2">
      <c r="A145" s="58"/>
      <c r="B145" s="114" t="s">
        <v>176</v>
      </c>
      <c r="C145" s="115" t="s">
        <v>614</v>
      </c>
      <c r="D145" s="115" t="s">
        <v>615</v>
      </c>
      <c r="E145" s="58"/>
      <c r="F145" s="58"/>
      <c r="G145" s="58"/>
    </row>
    <row r="146" spans="1:19" ht="25.5" x14ac:dyDescent="0.2">
      <c r="A146" s="58"/>
      <c r="B146" s="29" t="s">
        <v>911</v>
      </c>
      <c r="C146" s="116">
        <v>2.282</v>
      </c>
      <c r="D146" s="116" t="s">
        <v>655</v>
      </c>
      <c r="E146" s="58"/>
      <c r="F146" s="60"/>
      <c r="G146" s="61"/>
    </row>
    <row r="147" spans="1:19" ht="25.5" x14ac:dyDescent="0.2">
      <c r="A147" s="58"/>
      <c r="B147" s="29" t="s">
        <v>912</v>
      </c>
      <c r="C147" s="116">
        <v>1.367</v>
      </c>
      <c r="D147" s="116">
        <v>1.367</v>
      </c>
      <c r="E147" s="58"/>
      <c r="F147" s="60"/>
      <c r="G147" s="61"/>
    </row>
    <row r="148" spans="1:19" x14ac:dyDescent="0.2">
      <c r="A148" s="58"/>
      <c r="B148" s="117"/>
      <c r="C148" s="117"/>
      <c r="D148" s="118"/>
      <c r="E148" s="58"/>
      <c r="F148" s="60"/>
      <c r="G148" s="61"/>
    </row>
    <row r="149" spans="1:19" x14ac:dyDescent="0.2">
      <c r="A149" s="54"/>
      <c r="B149" s="237" t="s">
        <v>179</v>
      </c>
      <c r="C149" s="238"/>
      <c r="D149" s="51" t="s">
        <v>173</v>
      </c>
      <c r="E149" s="65"/>
      <c r="F149" s="54"/>
      <c r="G149" s="54"/>
    </row>
    <row r="150" spans="1:19" x14ac:dyDescent="0.2">
      <c r="A150" s="54"/>
      <c r="B150" s="237" t="s">
        <v>180</v>
      </c>
      <c r="C150" s="238"/>
      <c r="D150" s="51" t="s">
        <v>173</v>
      </c>
      <c r="E150" s="65"/>
      <c r="F150" s="54"/>
      <c r="G150" s="54"/>
    </row>
    <row r="151" spans="1:19" ht="17.100000000000001" customHeight="1" x14ac:dyDescent="0.2">
      <c r="A151" s="54"/>
      <c r="B151" s="237" t="s">
        <v>181</v>
      </c>
      <c r="C151" s="238"/>
      <c r="D151" s="51" t="s">
        <v>173</v>
      </c>
      <c r="E151" s="65"/>
      <c r="F151" s="54"/>
      <c r="G151" s="54"/>
    </row>
    <row r="152" spans="1:19" ht="17.100000000000001" customHeight="1" x14ac:dyDescent="0.2">
      <c r="A152" s="54"/>
      <c r="B152" s="237" t="s">
        <v>182</v>
      </c>
      <c r="C152" s="238"/>
      <c r="D152" s="66">
        <v>0.63984058053909232</v>
      </c>
      <c r="E152" s="54"/>
      <c r="F152" s="44"/>
      <c r="G152" s="64"/>
    </row>
    <row r="154" spans="1:19" s="119" customFormat="1" x14ac:dyDescent="0.2">
      <c r="B154" s="146" t="s">
        <v>1056</v>
      </c>
      <c r="C154" s="146"/>
      <c r="D154" s="146"/>
      <c r="E154" s="9"/>
      <c r="F154" s="10"/>
      <c r="I154"/>
      <c r="J154"/>
      <c r="K154"/>
      <c r="L154"/>
      <c r="M154"/>
      <c r="N154"/>
    </row>
    <row r="155" spans="1:19" s="119" customFormat="1" ht="63.75" x14ac:dyDescent="0.2">
      <c r="B155" s="154" t="s">
        <v>1004</v>
      </c>
      <c r="C155" s="155" t="s">
        <v>1005</v>
      </c>
      <c r="D155" s="155" t="s">
        <v>1006</v>
      </c>
      <c r="E155" s="155" t="s">
        <v>1007</v>
      </c>
      <c r="F155" s="155" t="s">
        <v>1008</v>
      </c>
      <c r="I155"/>
      <c r="J155"/>
      <c r="K155"/>
      <c r="L155"/>
      <c r="M155"/>
      <c r="N155"/>
    </row>
    <row r="156" spans="1:19" s="119" customFormat="1" ht="25.5" x14ac:dyDescent="0.2">
      <c r="B156" s="156" t="s">
        <v>1009</v>
      </c>
      <c r="C156" s="157" t="s">
        <v>1010</v>
      </c>
      <c r="D156" s="11">
        <v>0</v>
      </c>
      <c r="E156" s="12">
        <v>0</v>
      </c>
      <c r="F156" s="158">
        <v>241.97234</v>
      </c>
      <c r="I156"/>
      <c r="J156"/>
      <c r="K156"/>
      <c r="L156"/>
      <c r="M156"/>
      <c r="N156"/>
    </row>
    <row r="157" spans="1:19" s="119" customFormat="1" ht="25.5" x14ac:dyDescent="0.2">
      <c r="B157" s="156" t="s">
        <v>1011</v>
      </c>
      <c r="C157" s="157" t="s">
        <v>1010</v>
      </c>
      <c r="D157" s="11">
        <v>0</v>
      </c>
      <c r="E157" s="12">
        <v>0</v>
      </c>
      <c r="F157" s="158">
        <v>23.186299999999999</v>
      </c>
      <c r="I157"/>
      <c r="J157"/>
      <c r="K157"/>
      <c r="L157"/>
      <c r="M157"/>
      <c r="N157"/>
      <c r="O157"/>
      <c r="P157"/>
      <c r="Q157"/>
      <c r="R157"/>
      <c r="S157"/>
    </row>
    <row r="159" spans="1:19" x14ac:dyDescent="0.2">
      <c r="B159" s="236" t="s">
        <v>881</v>
      </c>
      <c r="C159" s="236"/>
    </row>
    <row r="161" spans="2:10" ht="153.75" customHeight="1" x14ac:dyDescent="0.2"/>
    <row r="164" spans="2:10" x14ac:dyDescent="0.2">
      <c r="B164" s="67" t="s">
        <v>882</v>
      </c>
      <c r="C164" s="68"/>
      <c r="D164" s="67" t="s">
        <v>885</v>
      </c>
    </row>
    <row r="165" spans="2:10" x14ac:dyDescent="0.2">
      <c r="B165" s="67" t="s">
        <v>1012</v>
      </c>
      <c r="D165" s="67" t="s">
        <v>1086</v>
      </c>
    </row>
    <row r="166" spans="2:10" ht="165" customHeight="1" x14ac:dyDescent="0.2"/>
    <row r="168" spans="2:10" x14ac:dyDescent="0.2">
      <c r="J168" s="24"/>
    </row>
  </sheetData>
  <mergeCells count="18">
    <mergeCell ref="B150:C150"/>
    <mergeCell ref="B151:C151"/>
    <mergeCell ref="B152:C152"/>
    <mergeCell ref="B149:C149"/>
    <mergeCell ref="B159:C159"/>
    <mergeCell ref="B136:C136"/>
    <mergeCell ref="B144:C144"/>
    <mergeCell ref="B135:C135"/>
    <mergeCell ref="A1:H1"/>
    <mergeCell ref="A2:H2"/>
    <mergeCell ref="A3:H3"/>
    <mergeCell ref="B127:H127"/>
    <mergeCell ref="B128:H128"/>
    <mergeCell ref="B129:H129"/>
    <mergeCell ref="B130:H130"/>
    <mergeCell ref="B131:H131"/>
    <mergeCell ref="B133:D133"/>
    <mergeCell ref="B134:C134"/>
  </mergeCells>
  <hyperlinks>
    <hyperlink ref="I1" location="Index!B2" display="Index" xr:uid="{E45B8AD8-1CC3-492D-A940-C426FF6352F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711C-756A-4B54-AEFB-BB68A5045A29}">
  <sheetPr>
    <outlinePr summaryBelow="0" summaryRight="0"/>
  </sheetPr>
  <dimension ref="A1:Q226"/>
  <sheetViews>
    <sheetView showGridLines="0" workbookViewId="0">
      <selection activeCell="K8" sqref="K8"/>
    </sheetView>
  </sheetViews>
  <sheetFormatPr defaultRowHeight="12.75" x14ac:dyDescent="0.2"/>
  <cols>
    <col min="1" max="1" width="5.85546875" bestFit="1" customWidth="1"/>
    <col min="2" max="2" width="20.28515625" bestFit="1" customWidth="1"/>
    <col min="3" max="3" width="37.140625" bestFit="1" customWidth="1"/>
    <col min="4" max="4" width="17.7109375" bestFit="1" customWidth="1"/>
    <col min="5" max="5" width="8.7109375" bestFit="1" customWidth="1"/>
    <col min="6" max="6" width="10.140625" bestFit="1" customWidth="1"/>
    <col min="7" max="7" width="14" bestFit="1" customWidth="1"/>
    <col min="8" max="8" width="9.85546875"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676</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1059</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11</v>
      </c>
      <c r="C7" s="29" t="s">
        <v>12</v>
      </c>
      <c r="D7" s="29" t="s">
        <v>13</v>
      </c>
      <c r="E7" s="30">
        <v>681500</v>
      </c>
      <c r="F7" s="31">
        <v>9575.0750000000007</v>
      </c>
      <c r="G7" s="32">
        <v>9.5413109999999995E-2</v>
      </c>
      <c r="H7" s="27" t="s">
        <v>144</v>
      </c>
    </row>
    <row r="8" spans="1:9" x14ac:dyDescent="0.2">
      <c r="A8" s="28">
        <v>2</v>
      </c>
      <c r="B8" s="29" t="s">
        <v>14</v>
      </c>
      <c r="C8" s="29" t="s">
        <v>15</v>
      </c>
      <c r="D8" s="29" t="s">
        <v>16</v>
      </c>
      <c r="E8" s="30">
        <v>487525</v>
      </c>
      <c r="F8" s="31">
        <v>9089.9036250000008</v>
      </c>
      <c r="G8" s="32">
        <v>9.0578500000000006E-2</v>
      </c>
      <c r="H8" s="27" t="s">
        <v>144</v>
      </c>
    </row>
    <row r="9" spans="1:9" x14ac:dyDescent="0.2">
      <c r="A9" s="28">
        <v>3</v>
      </c>
      <c r="B9" s="29" t="s">
        <v>320</v>
      </c>
      <c r="C9" s="29" t="s">
        <v>321</v>
      </c>
      <c r="D9" s="29" t="s">
        <v>199</v>
      </c>
      <c r="E9" s="30">
        <v>350700</v>
      </c>
      <c r="F9" s="31">
        <v>5260.8507</v>
      </c>
      <c r="G9" s="32">
        <v>5.2422999999999997E-2</v>
      </c>
      <c r="H9" s="27" t="s">
        <v>144</v>
      </c>
    </row>
    <row r="10" spans="1:9" x14ac:dyDescent="0.2">
      <c r="A10" s="28">
        <v>4</v>
      </c>
      <c r="B10" s="29" t="s">
        <v>26</v>
      </c>
      <c r="C10" s="29" t="s">
        <v>27</v>
      </c>
      <c r="D10" s="29" t="s">
        <v>28</v>
      </c>
      <c r="E10" s="30">
        <v>237200</v>
      </c>
      <c r="F10" s="31">
        <v>3384.8440000000001</v>
      </c>
      <c r="G10" s="32">
        <v>3.3729080000000002E-2</v>
      </c>
      <c r="H10" s="27" t="s">
        <v>144</v>
      </c>
    </row>
    <row r="11" spans="1:9" x14ac:dyDescent="0.2">
      <c r="A11" s="28">
        <v>5</v>
      </c>
      <c r="B11" s="29" t="s">
        <v>322</v>
      </c>
      <c r="C11" s="29" t="s">
        <v>323</v>
      </c>
      <c r="D11" s="29" t="s">
        <v>28</v>
      </c>
      <c r="E11" s="30">
        <v>255500</v>
      </c>
      <c r="F11" s="31">
        <v>3027.6750000000002</v>
      </c>
      <c r="G11" s="32">
        <v>3.0169990000000001E-2</v>
      </c>
      <c r="H11" s="27" t="s">
        <v>144</v>
      </c>
    </row>
    <row r="12" spans="1:9" x14ac:dyDescent="0.2">
      <c r="A12" s="28">
        <v>6</v>
      </c>
      <c r="B12" s="29" t="s">
        <v>318</v>
      </c>
      <c r="C12" s="29" t="s">
        <v>319</v>
      </c>
      <c r="D12" s="29" t="s">
        <v>28</v>
      </c>
      <c r="E12" s="30">
        <v>155000</v>
      </c>
      <c r="F12" s="31">
        <v>2983.75</v>
      </c>
      <c r="G12" s="32">
        <v>2.9732290000000001E-2</v>
      </c>
      <c r="H12" s="27" t="s">
        <v>144</v>
      </c>
    </row>
    <row r="13" spans="1:9" x14ac:dyDescent="0.2">
      <c r="A13" s="28">
        <v>7</v>
      </c>
      <c r="B13" s="29" t="s">
        <v>342</v>
      </c>
      <c r="C13" s="29" t="s">
        <v>343</v>
      </c>
      <c r="D13" s="29" t="s">
        <v>344</v>
      </c>
      <c r="E13" s="30">
        <v>636600</v>
      </c>
      <c r="F13" s="31">
        <v>2710.6428000000001</v>
      </c>
      <c r="G13" s="32">
        <v>2.7010840000000001E-2</v>
      </c>
      <c r="H13" s="27" t="s">
        <v>144</v>
      </c>
    </row>
    <row r="14" spans="1:9" x14ac:dyDescent="0.2">
      <c r="A14" s="28">
        <v>8</v>
      </c>
      <c r="B14" s="29" t="s">
        <v>433</v>
      </c>
      <c r="C14" s="29" t="s">
        <v>434</v>
      </c>
      <c r="D14" s="29" t="s">
        <v>344</v>
      </c>
      <c r="E14" s="30">
        <v>100500</v>
      </c>
      <c r="F14" s="31">
        <v>2353.8105</v>
      </c>
      <c r="G14" s="32">
        <v>2.34551E-2</v>
      </c>
      <c r="H14" s="27" t="s">
        <v>144</v>
      </c>
    </row>
    <row r="15" spans="1:9" x14ac:dyDescent="0.2">
      <c r="A15" s="28">
        <v>9</v>
      </c>
      <c r="B15" s="29" t="s">
        <v>507</v>
      </c>
      <c r="C15" s="29" t="s">
        <v>508</v>
      </c>
      <c r="D15" s="29" t="s">
        <v>251</v>
      </c>
      <c r="E15" s="30">
        <v>13000</v>
      </c>
      <c r="F15" s="31">
        <v>1593.41</v>
      </c>
      <c r="G15" s="32">
        <v>1.5877909999999999E-2</v>
      </c>
      <c r="H15" s="27" t="s">
        <v>144</v>
      </c>
    </row>
    <row r="16" spans="1:9" x14ac:dyDescent="0.2">
      <c r="A16" s="28">
        <v>10</v>
      </c>
      <c r="B16" s="29" t="s">
        <v>40</v>
      </c>
      <c r="C16" s="29" t="s">
        <v>41</v>
      </c>
      <c r="D16" s="29" t="s">
        <v>42</v>
      </c>
      <c r="E16" s="30">
        <v>91000</v>
      </c>
      <c r="F16" s="31">
        <v>1425.1510000000001</v>
      </c>
      <c r="G16" s="32">
        <v>1.420126E-2</v>
      </c>
      <c r="H16" s="27" t="s">
        <v>144</v>
      </c>
    </row>
    <row r="17" spans="1:8" x14ac:dyDescent="0.2">
      <c r="A17" s="28">
        <v>11</v>
      </c>
      <c r="B17" s="29" t="s">
        <v>17</v>
      </c>
      <c r="C17" s="29" t="s">
        <v>18</v>
      </c>
      <c r="D17" s="29" t="s">
        <v>19</v>
      </c>
      <c r="E17" s="30">
        <v>41750</v>
      </c>
      <c r="F17" s="31">
        <v>1394.8675000000001</v>
      </c>
      <c r="G17" s="32">
        <v>1.389949E-2</v>
      </c>
      <c r="H17" s="27" t="s">
        <v>144</v>
      </c>
    </row>
    <row r="18" spans="1:8" ht="25.5" x14ac:dyDescent="0.2">
      <c r="A18" s="28">
        <v>12</v>
      </c>
      <c r="B18" s="29" t="s">
        <v>630</v>
      </c>
      <c r="C18" s="29" t="s">
        <v>631</v>
      </c>
      <c r="D18" s="29" t="s">
        <v>193</v>
      </c>
      <c r="E18" s="30">
        <v>107000</v>
      </c>
      <c r="F18" s="31">
        <v>1315.1369999999999</v>
      </c>
      <c r="G18" s="32">
        <v>1.3105E-2</v>
      </c>
      <c r="H18" s="27" t="s">
        <v>144</v>
      </c>
    </row>
    <row r="19" spans="1:8" ht="25.5" x14ac:dyDescent="0.2">
      <c r="A19" s="28">
        <v>13</v>
      </c>
      <c r="B19" s="29" t="s">
        <v>677</v>
      </c>
      <c r="C19" s="29" t="s">
        <v>678</v>
      </c>
      <c r="D19" s="29" t="s">
        <v>55</v>
      </c>
      <c r="E19" s="30">
        <v>70000</v>
      </c>
      <c r="F19" s="31">
        <v>1231.02</v>
      </c>
      <c r="G19" s="32">
        <v>1.226679E-2</v>
      </c>
      <c r="H19" s="27" t="s">
        <v>144</v>
      </c>
    </row>
    <row r="20" spans="1:8" x14ac:dyDescent="0.2">
      <c r="A20" s="28">
        <v>14</v>
      </c>
      <c r="B20" s="29" t="s">
        <v>112</v>
      </c>
      <c r="C20" s="29" t="s">
        <v>113</v>
      </c>
      <c r="D20" s="29" t="s">
        <v>28</v>
      </c>
      <c r="E20" s="30">
        <v>54400</v>
      </c>
      <c r="F20" s="31">
        <v>1201.2064</v>
      </c>
      <c r="G20" s="32">
        <v>1.196971E-2</v>
      </c>
      <c r="H20" s="27" t="s">
        <v>144</v>
      </c>
    </row>
    <row r="21" spans="1:8" ht="25.5" x14ac:dyDescent="0.2">
      <c r="A21" s="28">
        <v>15</v>
      </c>
      <c r="B21" s="29" t="s">
        <v>23</v>
      </c>
      <c r="C21" s="29" t="s">
        <v>24</v>
      </c>
      <c r="D21" s="29" t="s">
        <v>25</v>
      </c>
      <c r="E21" s="30">
        <v>9750</v>
      </c>
      <c r="F21" s="31">
        <v>1134.9974999999999</v>
      </c>
      <c r="G21" s="32">
        <v>1.1309949999999999E-2</v>
      </c>
      <c r="H21" s="27" t="s">
        <v>144</v>
      </c>
    </row>
    <row r="22" spans="1:8" x14ac:dyDescent="0.2">
      <c r="A22" s="28">
        <v>16</v>
      </c>
      <c r="B22" s="29" t="s">
        <v>38</v>
      </c>
      <c r="C22" s="29" t="s">
        <v>39</v>
      </c>
      <c r="D22" s="29" t="s">
        <v>28</v>
      </c>
      <c r="E22" s="30">
        <v>139000</v>
      </c>
      <c r="F22" s="31">
        <v>1096.2235000000001</v>
      </c>
      <c r="G22" s="32">
        <v>1.092358E-2</v>
      </c>
      <c r="H22" s="27" t="s">
        <v>144</v>
      </c>
    </row>
    <row r="23" spans="1:8" x14ac:dyDescent="0.2">
      <c r="A23" s="28">
        <v>17</v>
      </c>
      <c r="B23" s="29" t="s">
        <v>326</v>
      </c>
      <c r="C23" s="29" t="s">
        <v>327</v>
      </c>
      <c r="D23" s="29" t="s">
        <v>28</v>
      </c>
      <c r="E23" s="30">
        <v>406575</v>
      </c>
      <c r="F23" s="31">
        <v>1016.1528975</v>
      </c>
      <c r="G23" s="32">
        <v>1.01257E-2</v>
      </c>
      <c r="H23" s="27" t="s">
        <v>144</v>
      </c>
    </row>
    <row r="24" spans="1:8" x14ac:dyDescent="0.2">
      <c r="A24" s="28">
        <v>18</v>
      </c>
      <c r="B24" s="29" t="s">
        <v>59</v>
      </c>
      <c r="C24" s="29" t="s">
        <v>60</v>
      </c>
      <c r="D24" s="29" t="s">
        <v>61</v>
      </c>
      <c r="E24" s="30">
        <v>18752</v>
      </c>
      <c r="F24" s="31">
        <v>984.38624000000004</v>
      </c>
      <c r="G24" s="32">
        <v>9.8091500000000009E-3</v>
      </c>
      <c r="H24" s="27" t="s">
        <v>144</v>
      </c>
    </row>
    <row r="25" spans="1:8" x14ac:dyDescent="0.2">
      <c r="A25" s="28">
        <v>19</v>
      </c>
      <c r="B25" s="29" t="s">
        <v>428</v>
      </c>
      <c r="C25" s="29" t="s">
        <v>429</v>
      </c>
      <c r="D25" s="29" t="s">
        <v>430</v>
      </c>
      <c r="E25" s="30">
        <v>149800</v>
      </c>
      <c r="F25" s="31">
        <v>935.72569999999996</v>
      </c>
      <c r="G25" s="32">
        <v>9.3242599999999991E-3</v>
      </c>
      <c r="H25" s="27" t="s">
        <v>144</v>
      </c>
    </row>
    <row r="26" spans="1:8" x14ac:dyDescent="0.2">
      <c r="A26" s="28">
        <v>20</v>
      </c>
      <c r="B26" s="29" t="s">
        <v>679</v>
      </c>
      <c r="C26" s="29" t="s">
        <v>680</v>
      </c>
      <c r="D26" s="29" t="s">
        <v>139</v>
      </c>
      <c r="E26" s="30">
        <v>89100</v>
      </c>
      <c r="F26" s="31">
        <v>917.55179999999996</v>
      </c>
      <c r="G26" s="32">
        <v>9.1431599999999991E-3</v>
      </c>
      <c r="H26" s="27" t="s">
        <v>144</v>
      </c>
    </row>
    <row r="27" spans="1:8" x14ac:dyDescent="0.2">
      <c r="A27" s="28">
        <v>21</v>
      </c>
      <c r="B27" s="29" t="s">
        <v>681</v>
      </c>
      <c r="C27" s="29" t="s">
        <v>682</v>
      </c>
      <c r="D27" s="29" t="s">
        <v>251</v>
      </c>
      <c r="E27" s="30">
        <v>10000</v>
      </c>
      <c r="F27" s="31">
        <v>891.4</v>
      </c>
      <c r="G27" s="32">
        <v>8.8825699999999994E-3</v>
      </c>
      <c r="H27" s="27" t="s">
        <v>144</v>
      </c>
    </row>
    <row r="28" spans="1:8" ht="25.5" x14ac:dyDescent="0.2">
      <c r="A28" s="28">
        <v>22</v>
      </c>
      <c r="B28" s="29" t="s">
        <v>324</v>
      </c>
      <c r="C28" s="29" t="s">
        <v>325</v>
      </c>
      <c r="D28" s="29" t="s">
        <v>193</v>
      </c>
      <c r="E28" s="30">
        <v>45000</v>
      </c>
      <c r="F28" s="31">
        <v>824.53499999999997</v>
      </c>
      <c r="G28" s="32">
        <v>8.2162799999999994E-3</v>
      </c>
      <c r="H28" s="27" t="s">
        <v>144</v>
      </c>
    </row>
    <row r="29" spans="1:8" x14ac:dyDescent="0.2">
      <c r="A29" s="28">
        <v>23</v>
      </c>
      <c r="B29" s="29" t="s">
        <v>187</v>
      </c>
      <c r="C29" s="29" t="s">
        <v>188</v>
      </c>
      <c r="D29" s="29" t="s">
        <v>28</v>
      </c>
      <c r="E29" s="30">
        <v>410000</v>
      </c>
      <c r="F29" s="31">
        <v>806.38800000000003</v>
      </c>
      <c r="G29" s="32">
        <v>8.0354499999999995E-3</v>
      </c>
      <c r="H29" s="27" t="s">
        <v>144</v>
      </c>
    </row>
    <row r="30" spans="1:8" x14ac:dyDescent="0.2">
      <c r="A30" s="28">
        <v>24</v>
      </c>
      <c r="B30" s="29" t="s">
        <v>120</v>
      </c>
      <c r="C30" s="29" t="s">
        <v>121</v>
      </c>
      <c r="D30" s="29" t="s">
        <v>61</v>
      </c>
      <c r="E30" s="30">
        <v>263000</v>
      </c>
      <c r="F30" s="31">
        <v>803.59649999999999</v>
      </c>
      <c r="G30" s="32">
        <v>8.00763E-3</v>
      </c>
      <c r="H30" s="27" t="s">
        <v>144</v>
      </c>
    </row>
    <row r="31" spans="1:8" x14ac:dyDescent="0.2">
      <c r="A31" s="28">
        <v>25</v>
      </c>
      <c r="B31" s="29" t="s">
        <v>249</v>
      </c>
      <c r="C31" s="29" t="s">
        <v>250</v>
      </c>
      <c r="D31" s="29" t="s">
        <v>251</v>
      </c>
      <c r="E31" s="30">
        <v>29750</v>
      </c>
      <c r="F31" s="31">
        <v>794.92</v>
      </c>
      <c r="G31" s="32">
        <v>7.9211699999999999E-3</v>
      </c>
      <c r="H31" s="27" t="s">
        <v>144</v>
      </c>
    </row>
    <row r="32" spans="1:8" x14ac:dyDescent="0.2">
      <c r="A32" s="28">
        <v>26</v>
      </c>
      <c r="B32" s="29" t="s">
        <v>683</v>
      </c>
      <c r="C32" s="29" t="s">
        <v>684</v>
      </c>
      <c r="D32" s="29" t="s">
        <v>196</v>
      </c>
      <c r="E32" s="30">
        <v>11000</v>
      </c>
      <c r="F32" s="31">
        <v>767.47</v>
      </c>
      <c r="G32" s="32">
        <v>7.6476399999999998E-3</v>
      </c>
      <c r="H32" s="27" t="s">
        <v>144</v>
      </c>
    </row>
    <row r="33" spans="1:8" x14ac:dyDescent="0.2">
      <c r="A33" s="28">
        <v>27</v>
      </c>
      <c r="B33" s="29" t="s">
        <v>435</v>
      </c>
      <c r="C33" s="29" t="s">
        <v>436</v>
      </c>
      <c r="D33" s="29" t="s">
        <v>28</v>
      </c>
      <c r="E33" s="30">
        <v>89000</v>
      </c>
      <c r="F33" s="31">
        <v>746.17600000000004</v>
      </c>
      <c r="G33" s="32">
        <v>7.4354499999999997E-3</v>
      </c>
      <c r="H33" s="27" t="s">
        <v>144</v>
      </c>
    </row>
    <row r="34" spans="1:8" x14ac:dyDescent="0.2">
      <c r="A34" s="28">
        <v>28</v>
      </c>
      <c r="B34" s="29" t="s">
        <v>685</v>
      </c>
      <c r="C34" s="29" t="s">
        <v>686</v>
      </c>
      <c r="D34" s="29" t="s">
        <v>228</v>
      </c>
      <c r="E34" s="30">
        <v>13000</v>
      </c>
      <c r="F34" s="31">
        <v>722.67</v>
      </c>
      <c r="G34" s="32">
        <v>7.2012200000000004E-3</v>
      </c>
      <c r="H34" s="27" t="s">
        <v>144</v>
      </c>
    </row>
    <row r="35" spans="1:8" ht="25.5" x14ac:dyDescent="0.2">
      <c r="A35" s="28">
        <v>29</v>
      </c>
      <c r="B35" s="29" t="s">
        <v>347</v>
      </c>
      <c r="C35" s="29" t="s">
        <v>348</v>
      </c>
      <c r="D35" s="29" t="s">
        <v>95</v>
      </c>
      <c r="E35" s="30">
        <v>48000</v>
      </c>
      <c r="F35" s="31">
        <v>716.25599999999997</v>
      </c>
      <c r="G35" s="32">
        <v>7.1373000000000001E-3</v>
      </c>
      <c r="H35" s="27" t="s">
        <v>144</v>
      </c>
    </row>
    <row r="36" spans="1:8" x14ac:dyDescent="0.2">
      <c r="A36" s="28">
        <v>30</v>
      </c>
      <c r="B36" s="29" t="s">
        <v>20</v>
      </c>
      <c r="C36" s="29" t="s">
        <v>21</v>
      </c>
      <c r="D36" s="29" t="s">
        <v>22</v>
      </c>
      <c r="E36" s="30">
        <v>178500</v>
      </c>
      <c r="F36" s="31">
        <v>632.87175000000002</v>
      </c>
      <c r="G36" s="32">
        <v>6.3064000000000002E-3</v>
      </c>
      <c r="H36" s="27" t="s">
        <v>144</v>
      </c>
    </row>
    <row r="37" spans="1:8" x14ac:dyDescent="0.2">
      <c r="A37" s="28">
        <v>31</v>
      </c>
      <c r="B37" s="29" t="s">
        <v>353</v>
      </c>
      <c r="C37" s="29" t="s">
        <v>354</v>
      </c>
      <c r="D37" s="29" t="s">
        <v>251</v>
      </c>
      <c r="E37" s="30">
        <v>97750</v>
      </c>
      <c r="F37" s="31">
        <v>629.75437499999998</v>
      </c>
      <c r="G37" s="32">
        <v>6.2753399999999999E-3</v>
      </c>
      <c r="H37" s="27" t="s">
        <v>144</v>
      </c>
    </row>
    <row r="38" spans="1:8" x14ac:dyDescent="0.2">
      <c r="A38" s="28">
        <v>32</v>
      </c>
      <c r="B38" s="29" t="s">
        <v>349</v>
      </c>
      <c r="C38" s="29" t="s">
        <v>350</v>
      </c>
      <c r="D38" s="29" t="s">
        <v>289</v>
      </c>
      <c r="E38" s="30">
        <v>266000</v>
      </c>
      <c r="F38" s="31">
        <v>618.50319999999999</v>
      </c>
      <c r="G38" s="32">
        <v>6.1632199999999996E-3</v>
      </c>
      <c r="H38" s="27" t="s">
        <v>144</v>
      </c>
    </row>
    <row r="39" spans="1:8" ht="25.5" x14ac:dyDescent="0.2">
      <c r="A39" s="28">
        <v>33</v>
      </c>
      <c r="B39" s="29" t="s">
        <v>96</v>
      </c>
      <c r="C39" s="29" t="s">
        <v>97</v>
      </c>
      <c r="D39" s="29" t="s">
        <v>25</v>
      </c>
      <c r="E39" s="30">
        <v>109000</v>
      </c>
      <c r="F39" s="31">
        <v>588.27300000000002</v>
      </c>
      <c r="G39" s="32">
        <v>5.8619900000000001E-3</v>
      </c>
      <c r="H39" s="27" t="s">
        <v>144</v>
      </c>
    </row>
    <row r="40" spans="1:8" x14ac:dyDescent="0.2">
      <c r="A40" s="28">
        <v>34</v>
      </c>
      <c r="B40" s="29" t="s">
        <v>687</v>
      </c>
      <c r="C40" s="29" t="s">
        <v>688</v>
      </c>
      <c r="D40" s="29" t="s">
        <v>256</v>
      </c>
      <c r="E40" s="30">
        <v>78100</v>
      </c>
      <c r="F40" s="31">
        <v>580.8297</v>
      </c>
      <c r="G40" s="32">
        <v>5.7878199999999999E-3</v>
      </c>
      <c r="H40" s="27" t="s">
        <v>144</v>
      </c>
    </row>
    <row r="41" spans="1:8" x14ac:dyDescent="0.2">
      <c r="A41" s="28">
        <v>35</v>
      </c>
      <c r="B41" s="29" t="s">
        <v>273</v>
      </c>
      <c r="C41" s="29" t="s">
        <v>274</v>
      </c>
      <c r="D41" s="29" t="s">
        <v>228</v>
      </c>
      <c r="E41" s="30">
        <v>14000</v>
      </c>
      <c r="F41" s="31">
        <v>546.88199999999995</v>
      </c>
      <c r="G41" s="32">
        <v>5.4495400000000001E-3</v>
      </c>
      <c r="H41" s="27" t="s">
        <v>144</v>
      </c>
    </row>
    <row r="42" spans="1:8" x14ac:dyDescent="0.2">
      <c r="A42" s="28">
        <v>36</v>
      </c>
      <c r="B42" s="29" t="s">
        <v>328</v>
      </c>
      <c r="C42" s="29" t="s">
        <v>329</v>
      </c>
      <c r="D42" s="29" t="s">
        <v>95</v>
      </c>
      <c r="E42" s="30">
        <v>5750</v>
      </c>
      <c r="F42" s="31">
        <v>496.48374999999999</v>
      </c>
      <c r="G42" s="32">
        <v>4.9473299999999998E-3</v>
      </c>
      <c r="H42" s="27" t="s">
        <v>144</v>
      </c>
    </row>
    <row r="43" spans="1:8" ht="25.5" x14ac:dyDescent="0.2">
      <c r="A43" s="28">
        <v>37</v>
      </c>
      <c r="B43" s="29" t="s">
        <v>689</v>
      </c>
      <c r="C43" s="29" t="s">
        <v>690</v>
      </c>
      <c r="D43" s="29" t="s">
        <v>193</v>
      </c>
      <c r="E43" s="30">
        <v>40000</v>
      </c>
      <c r="F43" s="31">
        <v>473.56</v>
      </c>
      <c r="G43" s="32">
        <v>4.7188999999999998E-3</v>
      </c>
      <c r="H43" s="27" t="s">
        <v>144</v>
      </c>
    </row>
    <row r="44" spans="1:8" x14ac:dyDescent="0.2">
      <c r="A44" s="28">
        <v>38</v>
      </c>
      <c r="B44" s="29" t="s">
        <v>334</v>
      </c>
      <c r="C44" s="29" t="s">
        <v>335</v>
      </c>
      <c r="D44" s="29" t="s">
        <v>289</v>
      </c>
      <c r="E44" s="30">
        <v>6000</v>
      </c>
      <c r="F44" s="31">
        <v>424.17</v>
      </c>
      <c r="G44" s="32">
        <v>4.2267399999999997E-3</v>
      </c>
      <c r="H44" s="27" t="s">
        <v>144</v>
      </c>
    </row>
    <row r="45" spans="1:8" x14ac:dyDescent="0.2">
      <c r="A45" s="28">
        <v>39</v>
      </c>
      <c r="B45" s="29" t="s">
        <v>108</v>
      </c>
      <c r="C45" s="29" t="s">
        <v>109</v>
      </c>
      <c r="D45" s="29" t="s">
        <v>80</v>
      </c>
      <c r="E45" s="30">
        <v>12000</v>
      </c>
      <c r="F45" s="31">
        <v>416.74799999999999</v>
      </c>
      <c r="G45" s="32">
        <v>4.15278E-3</v>
      </c>
      <c r="H45" s="27" t="s">
        <v>144</v>
      </c>
    </row>
    <row r="46" spans="1:8" x14ac:dyDescent="0.2">
      <c r="A46" s="28">
        <v>40</v>
      </c>
      <c r="B46" s="29" t="s">
        <v>330</v>
      </c>
      <c r="C46" s="29" t="s">
        <v>331</v>
      </c>
      <c r="D46" s="29" t="s">
        <v>199</v>
      </c>
      <c r="E46" s="30">
        <v>10408</v>
      </c>
      <c r="F46" s="31">
        <v>359.461096</v>
      </c>
      <c r="G46" s="32">
        <v>3.58194E-3</v>
      </c>
      <c r="H46" s="27" t="s">
        <v>144</v>
      </c>
    </row>
    <row r="47" spans="1:8" x14ac:dyDescent="0.2">
      <c r="A47" s="28">
        <v>41</v>
      </c>
      <c r="B47" s="29" t="s">
        <v>122</v>
      </c>
      <c r="C47" s="29" t="s">
        <v>123</v>
      </c>
      <c r="D47" s="29" t="s">
        <v>42</v>
      </c>
      <c r="E47" s="30">
        <v>68000</v>
      </c>
      <c r="F47" s="31">
        <v>353.702</v>
      </c>
      <c r="G47" s="32">
        <v>3.52455E-3</v>
      </c>
      <c r="H47" s="27" t="s">
        <v>144</v>
      </c>
    </row>
    <row r="48" spans="1:8" ht="25.5" x14ac:dyDescent="0.2">
      <c r="A48" s="28">
        <v>42</v>
      </c>
      <c r="B48" s="29" t="s">
        <v>132</v>
      </c>
      <c r="C48" s="29" t="s">
        <v>133</v>
      </c>
      <c r="D48" s="29" t="s">
        <v>134</v>
      </c>
      <c r="E48" s="30">
        <v>75000</v>
      </c>
      <c r="F48" s="31">
        <v>345.97500000000002</v>
      </c>
      <c r="G48" s="32">
        <v>3.4475500000000002E-3</v>
      </c>
      <c r="H48" s="27" t="s">
        <v>144</v>
      </c>
    </row>
    <row r="49" spans="1:8" ht="25.5" x14ac:dyDescent="0.2">
      <c r="A49" s="28">
        <v>43</v>
      </c>
      <c r="B49" s="29" t="s">
        <v>275</v>
      </c>
      <c r="C49" s="29" t="s">
        <v>276</v>
      </c>
      <c r="D49" s="29" t="s">
        <v>193</v>
      </c>
      <c r="E49" s="30">
        <v>12886</v>
      </c>
      <c r="F49" s="31">
        <v>317.67855800000001</v>
      </c>
      <c r="G49" s="32">
        <v>3.1655799999999999E-3</v>
      </c>
      <c r="H49" s="27" t="s">
        <v>144</v>
      </c>
    </row>
    <row r="50" spans="1:8" x14ac:dyDescent="0.2">
      <c r="A50" s="28">
        <v>44</v>
      </c>
      <c r="B50" s="29" t="s">
        <v>632</v>
      </c>
      <c r="C50" s="29" t="s">
        <v>633</v>
      </c>
      <c r="D50" s="29" t="s">
        <v>289</v>
      </c>
      <c r="E50" s="30">
        <v>119600</v>
      </c>
      <c r="F50" s="31">
        <v>315.20580000000001</v>
      </c>
      <c r="G50" s="32">
        <v>3.1409400000000001E-3</v>
      </c>
      <c r="H50" s="27" t="s">
        <v>144</v>
      </c>
    </row>
    <row r="51" spans="1:8" ht="25.5" x14ac:dyDescent="0.2">
      <c r="A51" s="28">
        <v>45</v>
      </c>
      <c r="B51" s="29" t="s">
        <v>691</v>
      </c>
      <c r="C51" s="29" t="s">
        <v>692</v>
      </c>
      <c r="D51" s="29" t="s">
        <v>25</v>
      </c>
      <c r="E51" s="30">
        <v>15869</v>
      </c>
      <c r="F51" s="31">
        <v>308.28706299999999</v>
      </c>
      <c r="G51" s="32">
        <v>3.0720000000000001E-3</v>
      </c>
      <c r="H51" s="27" t="s">
        <v>144</v>
      </c>
    </row>
    <row r="52" spans="1:8" x14ac:dyDescent="0.2">
      <c r="A52" s="28">
        <v>46</v>
      </c>
      <c r="B52" s="29" t="s">
        <v>332</v>
      </c>
      <c r="C52" s="29" t="s">
        <v>333</v>
      </c>
      <c r="D52" s="29" t="s">
        <v>228</v>
      </c>
      <c r="E52" s="30">
        <v>5000</v>
      </c>
      <c r="F52" s="31">
        <v>306.39999999999998</v>
      </c>
      <c r="G52" s="32">
        <v>3.0531999999999998E-3</v>
      </c>
      <c r="H52" s="27" t="s">
        <v>144</v>
      </c>
    </row>
    <row r="53" spans="1:8" ht="25.5" x14ac:dyDescent="0.2">
      <c r="A53" s="28">
        <v>47</v>
      </c>
      <c r="B53" s="29" t="s">
        <v>617</v>
      </c>
      <c r="C53" s="29" t="s">
        <v>618</v>
      </c>
      <c r="D53" s="29" t="s">
        <v>619</v>
      </c>
      <c r="E53" s="30">
        <v>12600</v>
      </c>
      <c r="F53" s="31">
        <v>289.96379999999999</v>
      </c>
      <c r="G53" s="32">
        <v>2.8894099999999998E-3</v>
      </c>
      <c r="H53" s="27" t="s">
        <v>144</v>
      </c>
    </row>
    <row r="54" spans="1:8" x14ac:dyDescent="0.2">
      <c r="A54" s="28">
        <v>48</v>
      </c>
      <c r="B54" s="29" t="s">
        <v>505</v>
      </c>
      <c r="C54" s="29" t="s">
        <v>506</v>
      </c>
      <c r="D54" s="29" t="s">
        <v>211</v>
      </c>
      <c r="E54" s="30">
        <v>18200</v>
      </c>
      <c r="F54" s="31">
        <v>284.62979999999999</v>
      </c>
      <c r="G54" s="32">
        <v>2.8362600000000002E-3</v>
      </c>
      <c r="H54" s="27" t="s">
        <v>144</v>
      </c>
    </row>
    <row r="55" spans="1:8" ht="25.5" x14ac:dyDescent="0.2">
      <c r="A55" s="28">
        <v>49</v>
      </c>
      <c r="B55" s="29" t="s">
        <v>48</v>
      </c>
      <c r="C55" s="29" t="s">
        <v>49</v>
      </c>
      <c r="D55" s="29" t="s">
        <v>50</v>
      </c>
      <c r="E55" s="30">
        <v>23000</v>
      </c>
      <c r="F55" s="31">
        <v>279.79500000000002</v>
      </c>
      <c r="G55" s="32">
        <v>2.7880800000000001E-3</v>
      </c>
      <c r="H55" s="27" t="s">
        <v>144</v>
      </c>
    </row>
    <row r="56" spans="1:8" x14ac:dyDescent="0.2">
      <c r="A56" s="28">
        <v>50</v>
      </c>
      <c r="B56" s="29" t="s">
        <v>422</v>
      </c>
      <c r="C56" s="29" t="s">
        <v>423</v>
      </c>
      <c r="D56" s="29" t="s">
        <v>256</v>
      </c>
      <c r="E56" s="30">
        <v>15750</v>
      </c>
      <c r="F56" s="31">
        <v>278.11349999999999</v>
      </c>
      <c r="G56" s="32">
        <v>2.7713299999999998E-3</v>
      </c>
      <c r="H56" s="27" t="s">
        <v>144</v>
      </c>
    </row>
    <row r="57" spans="1:8" x14ac:dyDescent="0.2">
      <c r="A57" s="28">
        <v>51</v>
      </c>
      <c r="B57" s="29" t="s">
        <v>513</v>
      </c>
      <c r="C57" s="29" t="s">
        <v>514</v>
      </c>
      <c r="D57" s="29" t="s">
        <v>199</v>
      </c>
      <c r="E57" s="30">
        <v>18000</v>
      </c>
      <c r="F57" s="31">
        <v>270.54000000000002</v>
      </c>
      <c r="G57" s="32">
        <v>2.69586E-3</v>
      </c>
      <c r="H57" s="27" t="s">
        <v>144</v>
      </c>
    </row>
    <row r="58" spans="1:8" x14ac:dyDescent="0.2">
      <c r="A58" s="28">
        <v>52</v>
      </c>
      <c r="B58" s="29" t="s">
        <v>503</v>
      </c>
      <c r="C58" s="29" t="s">
        <v>504</v>
      </c>
      <c r="D58" s="29" t="s">
        <v>251</v>
      </c>
      <c r="E58" s="30">
        <v>8400</v>
      </c>
      <c r="F58" s="31">
        <v>246.01920000000001</v>
      </c>
      <c r="G58" s="32">
        <v>2.45152E-3</v>
      </c>
      <c r="H58" s="27" t="s">
        <v>144</v>
      </c>
    </row>
    <row r="59" spans="1:8" x14ac:dyDescent="0.2">
      <c r="A59" s="28">
        <v>53</v>
      </c>
      <c r="B59" s="29" t="s">
        <v>620</v>
      </c>
      <c r="C59" s="29" t="s">
        <v>621</v>
      </c>
      <c r="D59" s="29" t="s">
        <v>58</v>
      </c>
      <c r="E59" s="30">
        <v>35475</v>
      </c>
      <c r="F59" s="31">
        <v>239.20792499999999</v>
      </c>
      <c r="G59" s="32">
        <v>2.3836399999999998E-3</v>
      </c>
      <c r="H59" s="27" t="s">
        <v>144</v>
      </c>
    </row>
    <row r="60" spans="1:8" ht="25.5" x14ac:dyDescent="0.2">
      <c r="A60" s="28">
        <v>54</v>
      </c>
      <c r="B60" s="29" t="s">
        <v>191</v>
      </c>
      <c r="C60" s="29" t="s">
        <v>192</v>
      </c>
      <c r="D60" s="29" t="s">
        <v>193</v>
      </c>
      <c r="E60" s="30">
        <v>7650</v>
      </c>
      <c r="F60" s="31">
        <v>160.3134</v>
      </c>
      <c r="G60" s="32">
        <v>1.5974800000000001E-3</v>
      </c>
      <c r="H60" s="27" t="s">
        <v>144</v>
      </c>
    </row>
    <row r="61" spans="1:8" ht="25.5" x14ac:dyDescent="0.2">
      <c r="A61" s="28">
        <v>55</v>
      </c>
      <c r="B61" s="29" t="s">
        <v>459</v>
      </c>
      <c r="C61" s="29" t="s">
        <v>460</v>
      </c>
      <c r="D61" s="29" t="s">
        <v>193</v>
      </c>
      <c r="E61" s="30">
        <v>1058</v>
      </c>
      <c r="F61" s="31">
        <v>126.87536</v>
      </c>
      <c r="G61" s="32">
        <v>1.26428E-3</v>
      </c>
      <c r="H61" s="27" t="s">
        <v>144</v>
      </c>
    </row>
    <row r="62" spans="1:8" x14ac:dyDescent="0.2">
      <c r="A62" s="28">
        <v>56</v>
      </c>
      <c r="B62" s="29" t="s">
        <v>634</v>
      </c>
      <c r="C62" s="29" t="s">
        <v>635</v>
      </c>
      <c r="D62" s="29" t="s">
        <v>95</v>
      </c>
      <c r="E62" s="30">
        <v>6000</v>
      </c>
      <c r="F62" s="31">
        <v>117.096</v>
      </c>
      <c r="G62" s="32">
        <v>1.16683E-3</v>
      </c>
      <c r="H62" s="27" t="s">
        <v>144</v>
      </c>
    </row>
    <row r="63" spans="1:8" x14ac:dyDescent="0.2">
      <c r="A63" s="28">
        <v>57</v>
      </c>
      <c r="B63" s="29" t="s">
        <v>209</v>
      </c>
      <c r="C63" s="29" t="s">
        <v>210</v>
      </c>
      <c r="D63" s="29" t="s">
        <v>211</v>
      </c>
      <c r="E63" s="30">
        <v>3388</v>
      </c>
      <c r="F63" s="31">
        <v>73.180800000000005</v>
      </c>
      <c r="G63" s="32">
        <v>7.2922999999999998E-4</v>
      </c>
      <c r="H63" s="27" t="s">
        <v>144</v>
      </c>
    </row>
    <row r="64" spans="1:8" ht="25.5" x14ac:dyDescent="0.2">
      <c r="A64" s="28">
        <v>58</v>
      </c>
      <c r="B64" s="29" t="s">
        <v>336</v>
      </c>
      <c r="C64" s="29" t="s">
        <v>337</v>
      </c>
      <c r="D64" s="29" t="s">
        <v>25</v>
      </c>
      <c r="E64" s="30">
        <v>2000</v>
      </c>
      <c r="F64" s="31">
        <v>54.75</v>
      </c>
      <c r="G64" s="32">
        <v>5.4557E-4</v>
      </c>
      <c r="H64" s="27" t="s">
        <v>144</v>
      </c>
    </row>
    <row r="65" spans="1:8" x14ac:dyDescent="0.2">
      <c r="A65" s="28">
        <v>59</v>
      </c>
      <c r="B65" s="29" t="s">
        <v>666</v>
      </c>
      <c r="C65" s="29" t="s">
        <v>667</v>
      </c>
      <c r="D65" s="29" t="s">
        <v>55</v>
      </c>
      <c r="E65" s="30">
        <v>1200</v>
      </c>
      <c r="F65" s="31">
        <v>29.1084</v>
      </c>
      <c r="G65" s="32">
        <v>2.9006000000000002E-4</v>
      </c>
      <c r="H65" s="27" t="s">
        <v>144</v>
      </c>
    </row>
    <row r="66" spans="1:8" x14ac:dyDescent="0.2">
      <c r="A66" s="28">
        <v>60</v>
      </c>
      <c r="B66" s="29" t="s">
        <v>51</v>
      </c>
      <c r="C66" s="29" t="s">
        <v>52</v>
      </c>
      <c r="D66" s="29" t="s">
        <v>16</v>
      </c>
      <c r="E66" s="30">
        <v>3400</v>
      </c>
      <c r="F66" s="31">
        <v>13.8788</v>
      </c>
      <c r="G66" s="32">
        <v>1.383E-4</v>
      </c>
      <c r="H66" s="27" t="s">
        <v>144</v>
      </c>
    </row>
    <row r="67" spans="1:8" x14ac:dyDescent="0.2">
      <c r="A67" s="28">
        <v>61</v>
      </c>
      <c r="B67" s="29" t="s">
        <v>357</v>
      </c>
      <c r="C67" s="29" t="s">
        <v>358</v>
      </c>
      <c r="D67" s="29" t="s">
        <v>55</v>
      </c>
      <c r="E67" s="30">
        <v>175</v>
      </c>
      <c r="F67" s="31">
        <v>5.9144750000000004</v>
      </c>
      <c r="G67" s="32">
        <v>5.8940000000000002E-5</v>
      </c>
      <c r="H67" s="27" t="s">
        <v>144</v>
      </c>
    </row>
    <row r="68" spans="1:8" x14ac:dyDescent="0.2">
      <c r="A68" s="25"/>
      <c r="B68" s="25"/>
      <c r="C68" s="26" t="s">
        <v>143</v>
      </c>
      <c r="D68" s="25"/>
      <c r="E68" s="25" t="s">
        <v>144</v>
      </c>
      <c r="F68" s="33">
        <v>69889.964414500006</v>
      </c>
      <c r="G68" s="34">
        <v>0.69643518999999998</v>
      </c>
      <c r="H68" s="27" t="s">
        <v>144</v>
      </c>
    </row>
    <row r="69" spans="1:8" x14ac:dyDescent="0.2">
      <c r="A69" s="25"/>
      <c r="B69" s="25"/>
      <c r="C69" s="35"/>
      <c r="D69" s="25"/>
      <c r="E69" s="25"/>
      <c r="F69" s="36"/>
      <c r="G69" s="36"/>
      <c r="H69" s="27" t="s">
        <v>144</v>
      </c>
    </row>
    <row r="70" spans="1:8" x14ac:dyDescent="0.2">
      <c r="A70" s="25"/>
      <c r="B70" s="25"/>
      <c r="C70" s="26" t="s">
        <v>145</v>
      </c>
      <c r="D70" s="25"/>
      <c r="E70" s="25"/>
      <c r="F70" s="25"/>
      <c r="G70" s="25"/>
      <c r="H70" s="27" t="s">
        <v>144</v>
      </c>
    </row>
    <row r="71" spans="1:8" x14ac:dyDescent="0.2">
      <c r="A71" s="25"/>
      <c r="B71" s="25"/>
      <c r="C71" s="26" t="s">
        <v>143</v>
      </c>
      <c r="D71" s="25"/>
      <c r="E71" s="25" t="s">
        <v>144</v>
      </c>
      <c r="F71" s="37" t="s">
        <v>146</v>
      </c>
      <c r="G71" s="34">
        <v>0</v>
      </c>
      <c r="H71" s="27" t="s">
        <v>144</v>
      </c>
    </row>
    <row r="72" spans="1:8" x14ac:dyDescent="0.2">
      <c r="A72" s="25"/>
      <c r="B72" s="25"/>
      <c r="C72" s="35"/>
      <c r="D72" s="25"/>
      <c r="E72" s="25"/>
      <c r="F72" s="36"/>
      <c r="G72" s="36"/>
      <c r="H72" s="27" t="s">
        <v>144</v>
      </c>
    </row>
    <row r="73" spans="1:8" x14ac:dyDescent="0.2">
      <c r="A73" s="25"/>
      <c r="B73" s="25"/>
      <c r="C73" s="26" t="s">
        <v>147</v>
      </c>
      <c r="D73" s="25"/>
      <c r="E73" s="25"/>
      <c r="F73" s="25"/>
      <c r="G73" s="25"/>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148</v>
      </c>
      <c r="D76" s="25"/>
      <c r="E76" s="25"/>
      <c r="F76" s="25"/>
      <c r="G76" s="25"/>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149</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150</v>
      </c>
      <c r="D82" s="25"/>
      <c r="E82" s="25"/>
      <c r="F82" s="36"/>
      <c r="G82" s="36"/>
      <c r="H82" s="27" t="s">
        <v>144</v>
      </c>
    </row>
    <row r="83" spans="1:8" x14ac:dyDescent="0.2">
      <c r="A83" s="28">
        <v>1</v>
      </c>
      <c r="B83" s="29"/>
      <c r="C83" s="29" t="s">
        <v>973</v>
      </c>
      <c r="D83" s="29" t="s">
        <v>495</v>
      </c>
      <c r="E83" s="30">
        <v>-175</v>
      </c>
      <c r="F83" s="31">
        <v>-5.9436999999999998</v>
      </c>
      <c r="G83" s="32">
        <f>F83/$F$177</f>
        <v>-5.9227410777847874E-5</v>
      </c>
      <c r="H83" s="27" t="s">
        <v>144</v>
      </c>
    </row>
    <row r="84" spans="1:8" x14ac:dyDescent="0.2">
      <c r="A84" s="28">
        <v>2</v>
      </c>
      <c r="B84" s="29"/>
      <c r="C84" s="29" t="s">
        <v>984</v>
      </c>
      <c r="D84" s="29" t="s">
        <v>495</v>
      </c>
      <c r="E84" s="30">
        <v>-3400</v>
      </c>
      <c r="F84" s="31">
        <v>-13.872</v>
      </c>
      <c r="G84" s="32">
        <f t="shared" ref="G84:G115" si="0">F84/$F$177</f>
        <v>-1.382308397648444E-4</v>
      </c>
      <c r="H84" s="27" t="s">
        <v>144</v>
      </c>
    </row>
    <row r="85" spans="1:8" x14ac:dyDescent="0.2">
      <c r="A85" s="28">
        <v>3</v>
      </c>
      <c r="B85" s="29"/>
      <c r="C85" s="29" t="s">
        <v>982</v>
      </c>
      <c r="D85" s="29" t="s">
        <v>495</v>
      </c>
      <c r="E85" s="30">
        <v>-9000</v>
      </c>
      <c r="F85" s="31">
        <v>-48.802500000000002</v>
      </c>
      <c r="G85" s="32">
        <f t="shared" si="0"/>
        <v>-4.8630410594174015E-4</v>
      </c>
      <c r="H85" s="27" t="s">
        <v>144</v>
      </c>
    </row>
    <row r="86" spans="1:8" x14ac:dyDescent="0.2">
      <c r="A86" s="28">
        <v>4</v>
      </c>
      <c r="B86" s="29"/>
      <c r="C86" s="29" t="s">
        <v>994</v>
      </c>
      <c r="D86" s="29" t="s">
        <v>495</v>
      </c>
      <c r="E86" s="30">
        <v>-2000</v>
      </c>
      <c r="F86" s="31">
        <v>-54.994</v>
      </c>
      <c r="G86" s="32">
        <f t="shared" si="0"/>
        <v>-5.4800077869289596E-4</v>
      </c>
      <c r="H86" s="27" t="s">
        <v>144</v>
      </c>
    </row>
    <row r="87" spans="1:8" x14ac:dyDescent="0.2">
      <c r="A87" s="28">
        <v>5</v>
      </c>
      <c r="B87" s="29"/>
      <c r="C87" s="29" t="s">
        <v>907</v>
      </c>
      <c r="D87" s="29" t="s">
        <v>495</v>
      </c>
      <c r="E87" s="30">
        <v>-750</v>
      </c>
      <c r="F87" s="31">
        <v>-64.972499999999997</v>
      </c>
      <c r="G87" s="32">
        <f t="shared" si="0"/>
        <v>-6.4743391267454964E-4</v>
      </c>
      <c r="H87" s="27" t="s">
        <v>144</v>
      </c>
    </row>
    <row r="88" spans="1:8" x14ac:dyDescent="0.2">
      <c r="A88" s="28">
        <v>6</v>
      </c>
      <c r="B88" s="29"/>
      <c r="C88" s="29" t="s">
        <v>956</v>
      </c>
      <c r="D88" s="29" t="s">
        <v>495</v>
      </c>
      <c r="E88" s="30">
        <v>-6000</v>
      </c>
      <c r="F88" s="31">
        <v>-117.474</v>
      </c>
      <c r="G88" s="32">
        <f t="shared" si="0"/>
        <v>-1.1705975829393984E-3</v>
      </c>
      <c r="H88" s="27" t="s">
        <v>144</v>
      </c>
    </row>
    <row r="89" spans="1:8" x14ac:dyDescent="0.2">
      <c r="A89" s="28">
        <v>7</v>
      </c>
      <c r="B89" s="29"/>
      <c r="C89" s="29" t="s">
        <v>981</v>
      </c>
      <c r="D89" s="29" t="s">
        <v>495</v>
      </c>
      <c r="E89" s="30">
        <v>-4550</v>
      </c>
      <c r="F89" s="31">
        <v>-157.2389</v>
      </c>
      <c r="G89" s="32">
        <f t="shared" si="0"/>
        <v>-1.5668443764922429E-3</v>
      </c>
      <c r="H89" s="27" t="s">
        <v>144</v>
      </c>
    </row>
    <row r="90" spans="1:8" x14ac:dyDescent="0.2">
      <c r="A90" s="28">
        <v>8</v>
      </c>
      <c r="B90" s="29"/>
      <c r="C90" s="29" t="s">
        <v>986</v>
      </c>
      <c r="D90" s="29" t="s">
        <v>495</v>
      </c>
      <c r="E90" s="30">
        <v>-11200</v>
      </c>
      <c r="F90" s="31">
        <v>-160.54079999999999</v>
      </c>
      <c r="G90" s="32">
        <f t="shared" si="0"/>
        <v>-1.5997469435207563E-3</v>
      </c>
      <c r="H90" s="27" t="s">
        <v>144</v>
      </c>
    </row>
    <row r="91" spans="1:8" x14ac:dyDescent="0.2">
      <c r="A91" s="28">
        <v>9</v>
      </c>
      <c r="B91" s="29"/>
      <c r="C91" s="29" t="s">
        <v>1013</v>
      </c>
      <c r="D91" s="29" t="s">
        <v>495</v>
      </c>
      <c r="E91" s="30">
        <v>-7650</v>
      </c>
      <c r="F91" s="31">
        <v>-160.95599999999999</v>
      </c>
      <c r="G91" s="32">
        <f t="shared" si="0"/>
        <v>-1.6038843025656211E-3</v>
      </c>
      <c r="H91" s="27" t="s">
        <v>144</v>
      </c>
    </row>
    <row r="92" spans="1:8" x14ac:dyDescent="0.2">
      <c r="A92" s="28">
        <v>10</v>
      </c>
      <c r="B92" s="29"/>
      <c r="C92" s="29" t="s">
        <v>969</v>
      </c>
      <c r="D92" s="29" t="s">
        <v>495</v>
      </c>
      <c r="E92" s="30">
        <v>-27500</v>
      </c>
      <c r="F92" s="31">
        <v>-177.67750000000001</v>
      </c>
      <c r="G92" s="32">
        <f t="shared" si="0"/>
        <v>-1.7705096620759908E-3</v>
      </c>
      <c r="H92" s="27" t="s">
        <v>144</v>
      </c>
    </row>
    <row r="93" spans="1:8" x14ac:dyDescent="0.2">
      <c r="A93" s="28">
        <v>11</v>
      </c>
      <c r="B93" s="29"/>
      <c r="C93" s="29" t="s">
        <v>1014</v>
      </c>
      <c r="D93" s="29" t="s">
        <v>495</v>
      </c>
      <c r="E93" s="30">
        <v>-1750</v>
      </c>
      <c r="F93" s="31">
        <v>-204.715</v>
      </c>
      <c r="G93" s="32">
        <f t="shared" si="0"/>
        <v>-2.0399312545026039E-3</v>
      </c>
      <c r="H93" s="27" t="s">
        <v>144</v>
      </c>
    </row>
    <row r="94" spans="1:8" x14ac:dyDescent="0.2">
      <c r="A94" s="28">
        <v>12</v>
      </c>
      <c r="B94" s="29"/>
      <c r="C94" s="29" t="s">
        <v>977</v>
      </c>
      <c r="D94" s="29" t="s">
        <v>495</v>
      </c>
      <c r="E94" s="30">
        <v>-35475</v>
      </c>
      <c r="F94" s="31">
        <v>-240.07706250000001</v>
      </c>
      <c r="G94" s="32">
        <f t="shared" si="0"/>
        <v>-2.3923049277430825E-3</v>
      </c>
      <c r="H94" s="27" t="s">
        <v>144</v>
      </c>
    </row>
    <row r="95" spans="1:8" x14ac:dyDescent="0.2">
      <c r="A95" s="28">
        <v>13</v>
      </c>
      <c r="B95" s="29"/>
      <c r="C95" s="29" t="s">
        <v>957</v>
      </c>
      <c r="D95" s="29" t="s">
        <v>495</v>
      </c>
      <c r="E95" s="30">
        <v>-8400</v>
      </c>
      <c r="F95" s="31">
        <v>-246.94319999999999</v>
      </c>
      <c r="G95" s="32">
        <f t="shared" si="0"/>
        <v>-2.460724186146044E-3</v>
      </c>
      <c r="H95" s="27" t="s">
        <v>144</v>
      </c>
    </row>
    <row r="96" spans="1:8" ht="25.5" x14ac:dyDescent="0.2">
      <c r="A96" s="28">
        <v>14</v>
      </c>
      <c r="B96" s="29"/>
      <c r="C96" s="29" t="s">
        <v>965</v>
      </c>
      <c r="D96" s="29" t="s">
        <v>495</v>
      </c>
      <c r="E96" s="30">
        <v>-15750</v>
      </c>
      <c r="F96" s="31">
        <v>-279.02699999999999</v>
      </c>
      <c r="G96" s="32">
        <f t="shared" si="0"/>
        <v>-2.7804308338426498E-3</v>
      </c>
      <c r="H96" s="27" t="s">
        <v>144</v>
      </c>
    </row>
    <row r="97" spans="1:8" x14ac:dyDescent="0.2">
      <c r="A97" s="28">
        <v>15</v>
      </c>
      <c r="B97" s="29"/>
      <c r="C97" s="29" t="s">
        <v>1015</v>
      </c>
      <c r="D97" s="29" t="s">
        <v>495</v>
      </c>
      <c r="E97" s="30">
        <v>-18200</v>
      </c>
      <c r="F97" s="31">
        <v>-285.23039999999997</v>
      </c>
      <c r="G97" s="32">
        <f t="shared" si="0"/>
        <v>-2.842246086971055E-3</v>
      </c>
      <c r="H97" s="27" t="s">
        <v>144</v>
      </c>
    </row>
    <row r="98" spans="1:8" x14ac:dyDescent="0.2">
      <c r="A98" s="28">
        <v>16</v>
      </c>
      <c r="B98" s="29"/>
      <c r="C98" s="29" t="s">
        <v>980</v>
      </c>
      <c r="D98" s="29" t="s">
        <v>495</v>
      </c>
      <c r="E98" s="30">
        <v>-12600</v>
      </c>
      <c r="F98" s="31">
        <v>-290.83319999999998</v>
      </c>
      <c r="G98" s="32">
        <f t="shared" si="0"/>
        <v>-2.8980765187065272E-3</v>
      </c>
      <c r="H98" s="27" t="s">
        <v>144</v>
      </c>
    </row>
    <row r="99" spans="1:8" ht="25.5" x14ac:dyDescent="0.2">
      <c r="A99" s="28">
        <v>17</v>
      </c>
      <c r="B99" s="29"/>
      <c r="C99" s="29" t="s">
        <v>958</v>
      </c>
      <c r="D99" s="29" t="s">
        <v>495</v>
      </c>
      <c r="E99" s="30">
        <v>-119600</v>
      </c>
      <c r="F99" s="31">
        <v>-316.22239999999999</v>
      </c>
      <c r="G99" s="32">
        <f t="shared" si="0"/>
        <v>-3.1510732341734813E-3</v>
      </c>
      <c r="H99" s="27" t="s">
        <v>144</v>
      </c>
    </row>
    <row r="100" spans="1:8" x14ac:dyDescent="0.2">
      <c r="A100" s="28">
        <v>18</v>
      </c>
      <c r="B100" s="29"/>
      <c r="C100" s="29" t="s">
        <v>960</v>
      </c>
      <c r="D100" s="29" t="s">
        <v>495</v>
      </c>
      <c r="E100" s="30">
        <v>-44000</v>
      </c>
      <c r="F100" s="31">
        <v>-542.65200000000004</v>
      </c>
      <c r="G100" s="32">
        <f t="shared" si="0"/>
        <v>-5.4073847794169809E-3</v>
      </c>
      <c r="H100" s="27" t="s">
        <v>144</v>
      </c>
    </row>
    <row r="101" spans="1:8" ht="25.5" x14ac:dyDescent="0.2">
      <c r="A101" s="28">
        <v>19</v>
      </c>
      <c r="B101" s="29"/>
      <c r="C101" s="29" t="s">
        <v>1016</v>
      </c>
      <c r="D101" s="29" t="s">
        <v>495</v>
      </c>
      <c r="E101" s="30">
        <v>-78100</v>
      </c>
      <c r="F101" s="31">
        <v>-581.96214999999995</v>
      </c>
      <c r="G101" s="32">
        <f t="shared" si="0"/>
        <v>-5.7991001085535131E-3</v>
      </c>
      <c r="H101" s="27" t="s">
        <v>144</v>
      </c>
    </row>
    <row r="102" spans="1:8" x14ac:dyDescent="0.2">
      <c r="A102" s="28">
        <v>20</v>
      </c>
      <c r="B102" s="29"/>
      <c r="C102" s="29" t="s">
        <v>954</v>
      </c>
      <c r="D102" s="29" t="s">
        <v>495</v>
      </c>
      <c r="E102" s="30">
        <v>-178500</v>
      </c>
      <c r="F102" s="31">
        <v>-635.99549999999999</v>
      </c>
      <c r="G102" s="32">
        <f t="shared" si="0"/>
        <v>-6.3375282620863685E-3</v>
      </c>
      <c r="H102" s="27" t="s">
        <v>144</v>
      </c>
    </row>
    <row r="103" spans="1:8" x14ac:dyDescent="0.2">
      <c r="A103" s="28">
        <v>21</v>
      </c>
      <c r="B103" s="29"/>
      <c r="C103" s="29" t="s">
        <v>968</v>
      </c>
      <c r="D103" s="29" t="s">
        <v>495</v>
      </c>
      <c r="E103" s="30">
        <v>-32400</v>
      </c>
      <c r="F103" s="31">
        <v>-717.822</v>
      </c>
      <c r="G103" s="32">
        <f t="shared" si="0"/>
        <v>-7.152907862001164E-3</v>
      </c>
      <c r="H103" s="27" t="s">
        <v>144</v>
      </c>
    </row>
    <row r="104" spans="1:8" x14ac:dyDescent="0.2">
      <c r="A104" s="28">
        <v>22</v>
      </c>
      <c r="B104" s="29"/>
      <c r="C104" s="29" t="s">
        <v>979</v>
      </c>
      <c r="D104" s="29" t="s">
        <v>495</v>
      </c>
      <c r="E104" s="30">
        <v>-21750</v>
      </c>
      <c r="F104" s="31">
        <v>-728.55975000000001</v>
      </c>
      <c r="G104" s="32">
        <f t="shared" si="0"/>
        <v>-7.2599067229934472E-3</v>
      </c>
      <c r="H104" s="27" t="s">
        <v>144</v>
      </c>
    </row>
    <row r="105" spans="1:8" x14ac:dyDescent="0.2">
      <c r="A105" s="28">
        <v>23</v>
      </c>
      <c r="B105" s="29"/>
      <c r="C105" s="29" t="s">
        <v>997</v>
      </c>
      <c r="D105" s="29" t="s">
        <v>495</v>
      </c>
      <c r="E105" s="30">
        <v>-31500</v>
      </c>
      <c r="F105" s="31">
        <v>-740.56500000000005</v>
      </c>
      <c r="G105" s="32">
        <f t="shared" si="0"/>
        <v>-7.3795358888734145E-3</v>
      </c>
      <c r="H105" s="27" t="s">
        <v>144</v>
      </c>
    </row>
    <row r="106" spans="1:8" x14ac:dyDescent="0.2">
      <c r="A106" s="28">
        <v>24</v>
      </c>
      <c r="B106" s="29"/>
      <c r="C106" s="29" t="s">
        <v>1017</v>
      </c>
      <c r="D106" s="29" t="s">
        <v>495</v>
      </c>
      <c r="E106" s="30">
        <v>-29750</v>
      </c>
      <c r="F106" s="31">
        <v>-797.83550000000002</v>
      </c>
      <c r="G106" s="32">
        <f t="shared" si="0"/>
        <v>-7.95022139267622E-3</v>
      </c>
      <c r="H106" s="27" t="s">
        <v>144</v>
      </c>
    </row>
    <row r="107" spans="1:8" x14ac:dyDescent="0.2">
      <c r="A107" s="28">
        <v>25</v>
      </c>
      <c r="B107" s="29"/>
      <c r="C107" s="29" t="s">
        <v>1018</v>
      </c>
      <c r="D107" s="29" t="s">
        <v>495</v>
      </c>
      <c r="E107" s="30">
        <v>-15750</v>
      </c>
      <c r="F107" s="31">
        <v>-830.65499999999997</v>
      </c>
      <c r="G107" s="32">
        <f t="shared" si="0"/>
        <v>-8.2772590978133533E-3</v>
      </c>
      <c r="H107" s="27" t="s">
        <v>144</v>
      </c>
    </row>
    <row r="108" spans="1:8" x14ac:dyDescent="0.2">
      <c r="A108" s="28">
        <v>26</v>
      </c>
      <c r="B108" s="29"/>
      <c r="C108" s="29" t="s">
        <v>1019</v>
      </c>
      <c r="D108" s="29" t="s">
        <v>495</v>
      </c>
      <c r="E108" s="30">
        <v>-89100</v>
      </c>
      <c r="F108" s="31">
        <v>-922.36320000000001</v>
      </c>
      <c r="G108" s="32">
        <f t="shared" si="0"/>
        <v>-9.1911072451116745E-3</v>
      </c>
      <c r="H108" s="27" t="s">
        <v>144</v>
      </c>
    </row>
    <row r="109" spans="1:8" x14ac:dyDescent="0.2">
      <c r="A109" s="28">
        <v>27</v>
      </c>
      <c r="B109" s="29"/>
      <c r="C109" s="29" t="s">
        <v>976</v>
      </c>
      <c r="D109" s="29" t="s">
        <v>495</v>
      </c>
      <c r="E109" s="30">
        <v>-149800</v>
      </c>
      <c r="F109" s="31">
        <v>-938.12249999999995</v>
      </c>
      <c r="G109" s="32">
        <f t="shared" si="0"/>
        <v>-9.348144534118745E-3</v>
      </c>
      <c r="H109" s="27" t="s">
        <v>144</v>
      </c>
    </row>
    <row r="110" spans="1:8" x14ac:dyDescent="0.2">
      <c r="A110" s="28">
        <v>28</v>
      </c>
      <c r="B110" s="29"/>
      <c r="C110" s="29" t="s">
        <v>971</v>
      </c>
      <c r="D110" s="29" t="s">
        <v>495</v>
      </c>
      <c r="E110" s="30">
        <v>-406575</v>
      </c>
      <c r="F110" s="31">
        <v>-1018.38906</v>
      </c>
      <c r="G110" s="32">
        <f t="shared" si="0"/>
        <v>-1.0147979741286802E-2</v>
      </c>
      <c r="H110" s="27" t="s">
        <v>144</v>
      </c>
    </row>
    <row r="111" spans="1:8" x14ac:dyDescent="0.2">
      <c r="A111" s="28">
        <v>29</v>
      </c>
      <c r="B111" s="29"/>
      <c r="C111" s="29" t="s">
        <v>983</v>
      </c>
      <c r="D111" s="29" t="s">
        <v>495</v>
      </c>
      <c r="E111" s="30">
        <v>-321600</v>
      </c>
      <c r="F111" s="31">
        <v>-1370.9808</v>
      </c>
      <c r="G111" s="32">
        <f t="shared" si="0"/>
        <v>-1.36614639046625E-2</v>
      </c>
      <c r="H111" s="27" t="s">
        <v>144</v>
      </c>
    </row>
    <row r="112" spans="1:8" x14ac:dyDescent="0.2">
      <c r="A112" s="28">
        <v>30</v>
      </c>
      <c r="B112" s="29"/>
      <c r="C112" s="29" t="s">
        <v>985</v>
      </c>
      <c r="D112" s="29" t="s">
        <v>495</v>
      </c>
      <c r="E112" s="30">
        <v>-137500</v>
      </c>
      <c r="F112" s="31">
        <v>-1637.2125000000001</v>
      </c>
      <c r="G112" s="32">
        <f t="shared" si="0"/>
        <v>-1.6314392931696967E-2</v>
      </c>
      <c r="H112" s="27" t="s">
        <v>144</v>
      </c>
    </row>
    <row r="113" spans="1:8" x14ac:dyDescent="0.2">
      <c r="A113" s="28">
        <v>31</v>
      </c>
      <c r="B113" s="29"/>
      <c r="C113" s="29" t="s">
        <v>975</v>
      </c>
      <c r="D113" s="29" t="s">
        <v>495</v>
      </c>
      <c r="E113" s="30">
        <v>-312400</v>
      </c>
      <c r="F113" s="31">
        <v>-4700.3703999999998</v>
      </c>
      <c r="G113" s="32">
        <f t="shared" si="0"/>
        <v>-4.683795758346436E-2</v>
      </c>
      <c r="H113" s="27" t="s">
        <v>144</v>
      </c>
    </row>
    <row r="114" spans="1:8" x14ac:dyDescent="0.2">
      <c r="A114" s="28">
        <v>32</v>
      </c>
      <c r="B114" s="29"/>
      <c r="C114" s="29" t="s">
        <v>972</v>
      </c>
      <c r="D114" s="29" t="s">
        <v>495</v>
      </c>
      <c r="E114" s="30">
        <v>-417525</v>
      </c>
      <c r="F114" s="31">
        <v>-7802.7071999999998</v>
      </c>
      <c r="G114" s="32">
        <f t="shared" si="0"/>
        <v>-7.7751929692560395E-2</v>
      </c>
      <c r="H114" s="27" t="s">
        <v>144</v>
      </c>
    </row>
    <row r="115" spans="1:8" x14ac:dyDescent="0.2">
      <c r="A115" s="28">
        <v>33</v>
      </c>
      <c r="B115" s="29"/>
      <c r="C115" s="29" t="s">
        <v>987</v>
      </c>
      <c r="D115" s="29" t="s">
        <v>495</v>
      </c>
      <c r="E115" s="30">
        <v>-609500</v>
      </c>
      <c r="F115" s="31">
        <v>-8589.6834999999992</v>
      </c>
      <c r="G115" s="32">
        <f t="shared" si="0"/>
        <v>-8.5593942006864751E-2</v>
      </c>
      <c r="H115" s="27" t="s">
        <v>144</v>
      </c>
    </row>
    <row r="116" spans="1:8" x14ac:dyDescent="0.2">
      <c r="A116" s="25"/>
      <c r="B116" s="25"/>
      <c r="C116" s="26" t="s">
        <v>143</v>
      </c>
      <c r="D116" s="25"/>
      <c r="E116" s="25" t="s">
        <v>144</v>
      </c>
      <c r="F116" s="33">
        <v>-35381.3962225</v>
      </c>
      <c r="G116" s="34">
        <v>-0.35256633999999998</v>
      </c>
      <c r="H116" s="27" t="s">
        <v>144</v>
      </c>
    </row>
    <row r="117" spans="1:8" x14ac:dyDescent="0.2">
      <c r="A117" s="25"/>
      <c r="B117" s="25"/>
      <c r="C117" s="35"/>
      <c r="D117" s="25"/>
      <c r="E117" s="25"/>
      <c r="F117" s="36"/>
      <c r="G117" s="36"/>
      <c r="H117" s="27" t="s">
        <v>144</v>
      </c>
    </row>
    <row r="118" spans="1:8" x14ac:dyDescent="0.2">
      <c r="A118" s="25"/>
      <c r="B118" s="25"/>
      <c r="C118" s="26" t="s">
        <v>151</v>
      </c>
      <c r="D118" s="25"/>
      <c r="E118" s="25"/>
      <c r="F118" s="33">
        <f>F68</f>
        <v>69889.964414500006</v>
      </c>
      <c r="G118" s="34">
        <f>G68</f>
        <v>0.69643518999999998</v>
      </c>
      <c r="H118" s="27" t="s">
        <v>144</v>
      </c>
    </row>
    <row r="119" spans="1:8" x14ac:dyDescent="0.2">
      <c r="A119" s="25"/>
      <c r="B119" s="25"/>
      <c r="C119" s="35"/>
      <c r="D119" s="25"/>
      <c r="E119" s="25"/>
      <c r="F119" s="36"/>
      <c r="G119" s="36"/>
      <c r="H119" s="27" t="s">
        <v>144</v>
      </c>
    </row>
    <row r="120" spans="1:8" x14ac:dyDescent="0.2">
      <c r="A120" s="25"/>
      <c r="B120" s="25"/>
      <c r="C120" s="26" t="s">
        <v>152</v>
      </c>
      <c r="D120" s="25"/>
      <c r="E120" s="25"/>
      <c r="F120" s="36"/>
      <c r="G120" s="36"/>
      <c r="H120" s="27" t="s">
        <v>144</v>
      </c>
    </row>
    <row r="121" spans="1:8" x14ac:dyDescent="0.2">
      <c r="A121" s="25"/>
      <c r="B121" s="25"/>
      <c r="C121" s="26" t="s">
        <v>10</v>
      </c>
      <c r="D121" s="25"/>
      <c r="E121" s="25"/>
      <c r="F121" s="36"/>
      <c r="G121" s="36"/>
      <c r="H121" s="27" t="s">
        <v>144</v>
      </c>
    </row>
    <row r="122" spans="1:8" ht="25.5" x14ac:dyDescent="0.2">
      <c r="A122" s="28">
        <v>1</v>
      </c>
      <c r="B122" s="29" t="s">
        <v>693</v>
      </c>
      <c r="C122" s="29" t="s">
        <v>694</v>
      </c>
      <c r="D122" s="29" t="s">
        <v>528</v>
      </c>
      <c r="E122" s="30">
        <v>250</v>
      </c>
      <c r="F122" s="31">
        <v>2478.6925000000001</v>
      </c>
      <c r="G122" s="32">
        <v>2.4699519999999999E-2</v>
      </c>
      <c r="H122" s="27">
        <v>7.15</v>
      </c>
    </row>
    <row r="123" spans="1:8" ht="25.5" x14ac:dyDescent="0.2">
      <c r="A123" s="28">
        <v>2</v>
      </c>
      <c r="B123" s="29" t="s">
        <v>551</v>
      </c>
      <c r="C123" s="29" t="s">
        <v>552</v>
      </c>
      <c r="D123" s="29" t="s">
        <v>528</v>
      </c>
      <c r="E123" s="30">
        <v>1500</v>
      </c>
      <c r="F123" s="31">
        <v>1508.9835</v>
      </c>
      <c r="G123" s="32">
        <v>1.503663E-2</v>
      </c>
      <c r="H123" s="27">
        <v>6.9</v>
      </c>
    </row>
    <row r="124" spans="1:8" ht="25.5" x14ac:dyDescent="0.2">
      <c r="A124" s="28">
        <v>3</v>
      </c>
      <c r="B124" s="29" t="s">
        <v>523</v>
      </c>
      <c r="C124" s="29" t="s">
        <v>524</v>
      </c>
      <c r="D124" s="29" t="s">
        <v>525</v>
      </c>
      <c r="E124" s="30">
        <v>1000</v>
      </c>
      <c r="F124" s="31">
        <v>1015.02</v>
      </c>
      <c r="G124" s="32">
        <v>1.0114410000000001E-2</v>
      </c>
      <c r="H124" s="27">
        <v>6.9</v>
      </c>
    </row>
    <row r="125" spans="1:8" ht="25.5" x14ac:dyDescent="0.2">
      <c r="A125" s="28">
        <v>4</v>
      </c>
      <c r="B125" s="29" t="s">
        <v>695</v>
      </c>
      <c r="C125" s="29" t="s">
        <v>696</v>
      </c>
      <c r="D125" s="29" t="s">
        <v>528</v>
      </c>
      <c r="E125" s="30">
        <v>100</v>
      </c>
      <c r="F125" s="31">
        <v>1011.16</v>
      </c>
      <c r="G125" s="32">
        <v>1.007594E-2</v>
      </c>
      <c r="H125" s="27">
        <v>6.84</v>
      </c>
    </row>
    <row r="126" spans="1:8" ht="25.5" x14ac:dyDescent="0.2">
      <c r="A126" s="28">
        <v>5</v>
      </c>
      <c r="B126" s="29" t="s">
        <v>697</v>
      </c>
      <c r="C126" s="29" t="s">
        <v>698</v>
      </c>
      <c r="D126" s="29" t="s">
        <v>528</v>
      </c>
      <c r="E126" s="30">
        <v>1000</v>
      </c>
      <c r="F126" s="31">
        <v>1007.1609999999999</v>
      </c>
      <c r="G126" s="32">
        <v>1.0036099999999999E-2</v>
      </c>
      <c r="H126" s="27">
        <v>6.875</v>
      </c>
    </row>
    <row r="127" spans="1:8" ht="25.5" x14ac:dyDescent="0.2">
      <c r="A127" s="28">
        <v>6</v>
      </c>
      <c r="B127" s="29" t="s">
        <v>699</v>
      </c>
      <c r="C127" s="29" t="s">
        <v>700</v>
      </c>
      <c r="D127" s="29" t="s">
        <v>525</v>
      </c>
      <c r="E127" s="30">
        <v>100</v>
      </c>
      <c r="F127" s="31">
        <v>1005.936</v>
      </c>
      <c r="G127" s="32">
        <v>1.0023890000000001E-2</v>
      </c>
      <c r="H127" s="27">
        <v>6.82</v>
      </c>
    </row>
    <row r="128" spans="1:8" x14ac:dyDescent="0.2">
      <c r="A128" s="25"/>
      <c r="B128" s="25"/>
      <c r="C128" s="26" t="s">
        <v>143</v>
      </c>
      <c r="D128" s="25"/>
      <c r="E128" s="25" t="s">
        <v>144</v>
      </c>
      <c r="F128" s="33">
        <v>8026.9530000000004</v>
      </c>
      <c r="G128" s="34">
        <v>7.9986489999999993E-2</v>
      </c>
      <c r="H128" s="27" t="s">
        <v>144</v>
      </c>
    </row>
    <row r="129" spans="1:8" x14ac:dyDescent="0.2">
      <c r="A129" s="25"/>
      <c r="B129" s="25"/>
      <c r="C129" s="35"/>
      <c r="D129" s="25"/>
      <c r="E129" s="25"/>
      <c r="F129" s="36"/>
      <c r="G129" s="36"/>
      <c r="H129" s="27" t="s">
        <v>144</v>
      </c>
    </row>
    <row r="130" spans="1:8" x14ac:dyDescent="0.2">
      <c r="A130" s="25"/>
      <c r="B130" s="25"/>
      <c r="C130" s="26" t="s">
        <v>153</v>
      </c>
      <c r="D130" s="25"/>
      <c r="E130" s="25"/>
      <c r="F130" s="25"/>
      <c r="G130" s="25"/>
      <c r="H130" s="27" t="s">
        <v>144</v>
      </c>
    </row>
    <row r="131" spans="1:8" x14ac:dyDescent="0.2">
      <c r="A131" s="25"/>
      <c r="B131" s="25"/>
      <c r="C131" s="26" t="s">
        <v>143</v>
      </c>
      <c r="D131" s="25"/>
      <c r="E131" s="25" t="s">
        <v>144</v>
      </c>
      <c r="F131" s="37" t="s">
        <v>146</v>
      </c>
      <c r="G131" s="34">
        <v>0</v>
      </c>
      <c r="H131" s="27" t="s">
        <v>144</v>
      </c>
    </row>
    <row r="132" spans="1:8" x14ac:dyDescent="0.2">
      <c r="A132" s="25"/>
      <c r="B132" s="25"/>
      <c r="C132" s="35"/>
      <c r="D132" s="25"/>
      <c r="E132" s="25"/>
      <c r="F132" s="36"/>
      <c r="G132" s="36"/>
      <c r="H132" s="27" t="s">
        <v>144</v>
      </c>
    </row>
    <row r="133" spans="1:8" x14ac:dyDescent="0.2">
      <c r="A133" s="25"/>
      <c r="B133" s="25"/>
      <c r="C133" s="26" t="s">
        <v>154</v>
      </c>
      <c r="D133" s="25"/>
      <c r="E133" s="25"/>
      <c r="F133" s="25"/>
      <c r="G133" s="25"/>
      <c r="H133" s="27" t="s">
        <v>144</v>
      </c>
    </row>
    <row r="134" spans="1:8" ht="25.5" x14ac:dyDescent="0.2">
      <c r="A134" s="28">
        <v>1</v>
      </c>
      <c r="B134" s="29" t="s">
        <v>594</v>
      </c>
      <c r="C134" s="29" t="s">
        <v>1071</v>
      </c>
      <c r="D134" s="29" t="s">
        <v>498</v>
      </c>
      <c r="E134" s="30">
        <v>6500000</v>
      </c>
      <c r="F134" s="31">
        <v>6820.7425000000003</v>
      </c>
      <c r="G134" s="32">
        <v>6.7966910000000005E-2</v>
      </c>
      <c r="H134" s="27">
        <v>6.4678000000000004</v>
      </c>
    </row>
    <row r="135" spans="1:8" ht="25.5" x14ac:dyDescent="0.2">
      <c r="A135" s="28">
        <v>2</v>
      </c>
      <c r="B135" s="29" t="s">
        <v>596</v>
      </c>
      <c r="C135" s="29" t="s">
        <v>1064</v>
      </c>
      <c r="D135" s="29" t="s">
        <v>498</v>
      </c>
      <c r="E135" s="30">
        <v>1500000</v>
      </c>
      <c r="F135" s="31">
        <v>1605.615</v>
      </c>
      <c r="G135" s="32">
        <v>1.5999530000000001E-2</v>
      </c>
      <c r="H135" s="27">
        <v>6.5606</v>
      </c>
    </row>
    <row r="136" spans="1:8" x14ac:dyDescent="0.2">
      <c r="A136" s="28">
        <v>3</v>
      </c>
      <c r="B136" s="29" t="s">
        <v>701</v>
      </c>
      <c r="C136" s="29" t="s">
        <v>1072</v>
      </c>
      <c r="D136" s="29" t="s">
        <v>498</v>
      </c>
      <c r="E136" s="30">
        <v>1500000</v>
      </c>
      <c r="F136" s="31">
        <v>1561.059</v>
      </c>
      <c r="G136" s="32">
        <v>1.555554E-2</v>
      </c>
      <c r="H136" s="27">
        <v>6.1452999999999998</v>
      </c>
    </row>
    <row r="137" spans="1:8" ht="25.5" x14ac:dyDescent="0.2">
      <c r="A137" s="28">
        <v>4</v>
      </c>
      <c r="B137" s="29" t="s">
        <v>703</v>
      </c>
      <c r="C137" s="29" t="s">
        <v>704</v>
      </c>
      <c r="D137" s="29" t="s">
        <v>498</v>
      </c>
      <c r="E137" s="30">
        <v>500000</v>
      </c>
      <c r="F137" s="31">
        <v>517.08100000000002</v>
      </c>
      <c r="G137" s="32">
        <v>5.1525800000000004E-3</v>
      </c>
      <c r="H137" s="27">
        <v>6.1741000000000001</v>
      </c>
    </row>
    <row r="138" spans="1:8" x14ac:dyDescent="0.2">
      <c r="A138" s="25"/>
      <c r="B138" s="25"/>
      <c r="C138" s="26" t="s">
        <v>143</v>
      </c>
      <c r="D138" s="25"/>
      <c r="E138" s="25" t="s">
        <v>144</v>
      </c>
      <c r="F138" s="33">
        <v>10504.497499999999</v>
      </c>
      <c r="G138" s="34">
        <v>0.10467456</v>
      </c>
      <c r="H138" s="27" t="s">
        <v>144</v>
      </c>
    </row>
    <row r="139" spans="1:8" x14ac:dyDescent="0.2">
      <c r="A139" s="25"/>
      <c r="B139" s="25"/>
      <c r="C139" s="35"/>
      <c r="D139" s="25"/>
      <c r="E139" s="25"/>
      <c r="F139" s="36"/>
      <c r="G139" s="36"/>
      <c r="H139" s="27" t="s">
        <v>144</v>
      </c>
    </row>
    <row r="140" spans="1:8" x14ac:dyDescent="0.2">
      <c r="A140" s="25"/>
      <c r="B140" s="25"/>
      <c r="C140" s="26" t="s">
        <v>155</v>
      </c>
      <c r="D140" s="25"/>
      <c r="E140" s="25"/>
      <c r="F140" s="36"/>
      <c r="G140" s="36"/>
      <c r="H140" s="27" t="s">
        <v>144</v>
      </c>
    </row>
    <row r="141" spans="1:8" x14ac:dyDescent="0.2">
      <c r="A141" s="25"/>
      <c r="B141" s="25"/>
      <c r="C141" s="26" t="s">
        <v>143</v>
      </c>
      <c r="D141" s="25"/>
      <c r="E141" s="25" t="s">
        <v>144</v>
      </c>
      <c r="F141" s="37" t="s">
        <v>146</v>
      </c>
      <c r="G141" s="34">
        <v>0</v>
      </c>
      <c r="H141" s="27" t="s">
        <v>144</v>
      </c>
    </row>
    <row r="142" spans="1:8" x14ac:dyDescent="0.2">
      <c r="A142" s="25"/>
      <c r="B142" s="25"/>
      <c r="C142" s="35"/>
      <c r="D142" s="25"/>
      <c r="E142" s="25"/>
      <c r="F142" s="36"/>
      <c r="G142" s="36"/>
      <c r="H142" s="27" t="s">
        <v>144</v>
      </c>
    </row>
    <row r="143" spans="1:8" x14ac:dyDescent="0.2">
      <c r="A143" s="25"/>
      <c r="B143" s="25"/>
      <c r="C143" s="26" t="s">
        <v>156</v>
      </c>
      <c r="D143" s="25"/>
      <c r="E143" s="25"/>
      <c r="F143" s="33">
        <v>18531.450499999999</v>
      </c>
      <c r="G143" s="34">
        <v>0.18466104999999999</v>
      </c>
      <c r="H143" s="27" t="s">
        <v>144</v>
      </c>
    </row>
    <row r="144" spans="1:8" x14ac:dyDescent="0.2">
      <c r="A144" s="25"/>
      <c r="B144" s="25"/>
      <c r="C144" s="35"/>
      <c r="D144" s="25"/>
      <c r="E144" s="25"/>
      <c r="F144" s="36"/>
      <c r="G144" s="36"/>
      <c r="H144" s="27" t="s">
        <v>144</v>
      </c>
    </row>
    <row r="145" spans="1:8" x14ac:dyDescent="0.2">
      <c r="A145" s="25"/>
      <c r="B145" s="25"/>
      <c r="C145" s="26" t="s">
        <v>157</v>
      </c>
      <c r="D145" s="25"/>
      <c r="E145" s="25"/>
      <c r="F145" s="36"/>
      <c r="G145" s="36"/>
      <c r="H145" s="27" t="s">
        <v>144</v>
      </c>
    </row>
    <row r="146" spans="1:8" x14ac:dyDescent="0.2">
      <c r="A146" s="25"/>
      <c r="B146" s="25"/>
      <c r="C146" s="26" t="s">
        <v>158</v>
      </c>
      <c r="D146" s="25"/>
      <c r="E146" s="25"/>
      <c r="F146" s="36"/>
      <c r="G146" s="36"/>
      <c r="H146" s="27" t="s">
        <v>144</v>
      </c>
    </row>
    <row r="147" spans="1:8" x14ac:dyDescent="0.2">
      <c r="A147" s="28">
        <v>1</v>
      </c>
      <c r="B147" s="29" t="s">
        <v>705</v>
      </c>
      <c r="C147" s="29" t="s">
        <v>706</v>
      </c>
      <c r="D147" s="29" t="s">
        <v>611</v>
      </c>
      <c r="E147" s="30">
        <v>500</v>
      </c>
      <c r="F147" s="31">
        <v>2404.3674999999998</v>
      </c>
      <c r="G147" s="32">
        <v>2.395889E-2</v>
      </c>
      <c r="H147" s="27">
        <v>6.6901000000000002</v>
      </c>
    </row>
    <row r="148" spans="1:8" x14ac:dyDescent="0.2">
      <c r="A148" s="28">
        <v>2</v>
      </c>
      <c r="B148" s="29" t="s">
        <v>707</v>
      </c>
      <c r="C148" s="29" t="s">
        <v>708</v>
      </c>
      <c r="D148" s="29" t="s">
        <v>611</v>
      </c>
      <c r="E148" s="30">
        <v>500</v>
      </c>
      <c r="F148" s="31">
        <v>2393.5524999999998</v>
      </c>
      <c r="G148" s="32">
        <v>2.385112E-2</v>
      </c>
      <c r="H148" s="27">
        <v>6.68</v>
      </c>
    </row>
    <row r="149" spans="1:8" x14ac:dyDescent="0.2">
      <c r="A149" s="25"/>
      <c r="B149" s="25"/>
      <c r="C149" s="26" t="s">
        <v>143</v>
      </c>
      <c r="D149" s="25"/>
      <c r="E149" s="25" t="s">
        <v>144</v>
      </c>
      <c r="F149" s="33">
        <v>4797.92</v>
      </c>
      <c r="G149" s="34">
        <v>4.781001E-2</v>
      </c>
      <c r="H149" s="27" t="s">
        <v>144</v>
      </c>
    </row>
    <row r="150" spans="1:8" x14ac:dyDescent="0.2">
      <c r="A150" s="25"/>
      <c r="B150" s="25"/>
      <c r="C150" s="35"/>
      <c r="D150" s="25"/>
      <c r="E150" s="25"/>
      <c r="F150" s="36"/>
      <c r="G150" s="36"/>
      <c r="H150" s="27" t="s">
        <v>144</v>
      </c>
    </row>
    <row r="151" spans="1:8" x14ac:dyDescent="0.2">
      <c r="A151" s="25"/>
      <c r="B151" s="25"/>
      <c r="C151" s="26" t="s">
        <v>159</v>
      </c>
      <c r="D151" s="25"/>
      <c r="E151" s="25"/>
      <c r="F151" s="36"/>
      <c r="G151" s="36"/>
      <c r="H151" s="27" t="s">
        <v>144</v>
      </c>
    </row>
    <row r="152" spans="1:8" x14ac:dyDescent="0.2">
      <c r="A152" s="25"/>
      <c r="B152" s="25"/>
      <c r="C152" s="26" t="s">
        <v>143</v>
      </c>
      <c r="D152" s="25"/>
      <c r="E152" s="25" t="s">
        <v>144</v>
      </c>
      <c r="F152" s="37" t="s">
        <v>146</v>
      </c>
      <c r="G152" s="34">
        <v>0</v>
      </c>
      <c r="H152" s="27" t="s">
        <v>144</v>
      </c>
    </row>
    <row r="153" spans="1:8" x14ac:dyDescent="0.2">
      <c r="A153" s="25"/>
      <c r="B153" s="25"/>
      <c r="C153" s="35"/>
      <c r="D153" s="25"/>
      <c r="E153" s="25"/>
      <c r="F153" s="36"/>
      <c r="G153" s="36"/>
      <c r="H153" s="27" t="s">
        <v>144</v>
      </c>
    </row>
    <row r="154" spans="1:8" x14ac:dyDescent="0.2">
      <c r="A154" s="25"/>
      <c r="B154" s="25"/>
      <c r="C154" s="26" t="s">
        <v>160</v>
      </c>
      <c r="D154" s="25"/>
      <c r="E154" s="25"/>
      <c r="F154" s="36"/>
      <c r="G154" s="36"/>
      <c r="H154" s="27" t="s">
        <v>144</v>
      </c>
    </row>
    <row r="155" spans="1:8" x14ac:dyDescent="0.2">
      <c r="A155" s="28">
        <v>1</v>
      </c>
      <c r="B155" s="29" t="s">
        <v>709</v>
      </c>
      <c r="C155" s="29" t="s">
        <v>710</v>
      </c>
      <c r="D155" s="29" t="s">
        <v>498</v>
      </c>
      <c r="E155" s="30">
        <v>2500000</v>
      </c>
      <c r="F155" s="31">
        <v>2409.8724999999999</v>
      </c>
      <c r="G155" s="32">
        <v>2.401375E-2</v>
      </c>
      <c r="H155" s="27">
        <v>5.9096000000000002</v>
      </c>
    </row>
    <row r="156" spans="1:8" x14ac:dyDescent="0.2">
      <c r="A156" s="25"/>
      <c r="B156" s="25"/>
      <c r="C156" s="26" t="s">
        <v>143</v>
      </c>
      <c r="D156" s="25"/>
      <c r="E156" s="25" t="s">
        <v>144</v>
      </c>
      <c r="F156" s="33">
        <v>2409.8724999999999</v>
      </c>
      <c r="G156" s="34">
        <v>2.401375E-2</v>
      </c>
      <c r="H156" s="27" t="s">
        <v>144</v>
      </c>
    </row>
    <row r="157" spans="1:8" x14ac:dyDescent="0.2">
      <c r="A157" s="25"/>
      <c r="B157" s="25"/>
      <c r="C157" s="35"/>
      <c r="D157" s="25"/>
      <c r="E157" s="25"/>
      <c r="F157" s="36"/>
      <c r="G157" s="36"/>
      <c r="H157" s="27" t="s">
        <v>144</v>
      </c>
    </row>
    <row r="158" spans="1:8" x14ac:dyDescent="0.2">
      <c r="A158" s="25"/>
      <c r="B158" s="25"/>
      <c r="C158" s="26" t="s">
        <v>161</v>
      </c>
      <c r="D158" s="25"/>
      <c r="E158" s="25"/>
      <c r="F158" s="36"/>
      <c r="G158" s="36"/>
      <c r="H158" s="27" t="s">
        <v>144</v>
      </c>
    </row>
    <row r="159" spans="1:8" x14ac:dyDescent="0.2">
      <c r="A159" s="28">
        <v>1</v>
      </c>
      <c r="B159" s="29"/>
      <c r="C159" s="29" t="s">
        <v>162</v>
      </c>
      <c r="D159" s="29"/>
      <c r="E159" s="39"/>
      <c r="F159" s="31">
        <v>3486.7826327839998</v>
      </c>
      <c r="G159" s="32">
        <v>3.4744869999999997E-2</v>
      </c>
      <c r="H159" s="27">
        <v>5.95</v>
      </c>
    </row>
    <row r="160" spans="1:8" x14ac:dyDescent="0.2">
      <c r="A160" s="25"/>
      <c r="B160" s="25"/>
      <c r="C160" s="26" t="s">
        <v>143</v>
      </c>
      <c r="D160" s="25"/>
      <c r="E160" s="25" t="s">
        <v>144</v>
      </c>
      <c r="F160" s="33">
        <v>3486.7826327839998</v>
      </c>
      <c r="G160" s="34">
        <v>3.4744869999999997E-2</v>
      </c>
      <c r="H160" s="27" t="s">
        <v>144</v>
      </c>
    </row>
    <row r="161" spans="1:8" x14ac:dyDescent="0.2">
      <c r="A161" s="25"/>
      <c r="B161" s="25"/>
      <c r="C161" s="35"/>
      <c r="D161" s="25"/>
      <c r="E161" s="25"/>
      <c r="F161" s="36"/>
      <c r="G161" s="36"/>
      <c r="H161" s="27" t="s">
        <v>144</v>
      </c>
    </row>
    <row r="162" spans="1:8" x14ac:dyDescent="0.2">
      <c r="A162" s="25"/>
      <c r="B162" s="25"/>
      <c r="C162" s="26" t="s">
        <v>163</v>
      </c>
      <c r="D162" s="25"/>
      <c r="E162" s="25"/>
      <c r="F162" s="33">
        <v>10694.575132784001</v>
      </c>
      <c r="G162" s="34">
        <v>0.10656863</v>
      </c>
      <c r="H162" s="27" t="s">
        <v>144</v>
      </c>
    </row>
    <row r="163" spans="1:8" x14ac:dyDescent="0.2">
      <c r="A163" s="25"/>
      <c r="B163" s="25"/>
      <c r="C163" s="36"/>
      <c r="D163" s="25"/>
      <c r="E163" s="25"/>
      <c r="F163" s="25"/>
      <c r="G163" s="25"/>
      <c r="H163" s="27" t="s">
        <v>144</v>
      </c>
    </row>
    <row r="164" spans="1:8" x14ac:dyDescent="0.2">
      <c r="A164" s="25"/>
      <c r="B164" s="25"/>
      <c r="C164" s="26" t="s">
        <v>164</v>
      </c>
      <c r="D164" s="25"/>
      <c r="E164" s="25"/>
      <c r="F164" s="25"/>
      <c r="G164" s="25"/>
      <c r="H164" s="27" t="s">
        <v>144</v>
      </c>
    </row>
    <row r="165" spans="1:8" x14ac:dyDescent="0.2">
      <c r="A165" s="25"/>
      <c r="B165" s="25"/>
      <c r="C165" s="26" t="s">
        <v>165</v>
      </c>
      <c r="D165" s="25"/>
      <c r="E165" s="25"/>
      <c r="F165" s="25"/>
      <c r="G165" s="25"/>
      <c r="H165" s="27" t="s">
        <v>144</v>
      </c>
    </row>
    <row r="166" spans="1:8" x14ac:dyDescent="0.2">
      <c r="A166" s="25"/>
      <c r="B166" s="25"/>
      <c r="C166" s="26" t="s">
        <v>143</v>
      </c>
      <c r="D166" s="25"/>
      <c r="E166" s="25" t="s">
        <v>144</v>
      </c>
      <c r="F166" s="37" t="s">
        <v>146</v>
      </c>
      <c r="G166" s="34">
        <v>0</v>
      </c>
      <c r="H166" s="27" t="s">
        <v>144</v>
      </c>
    </row>
    <row r="167" spans="1:8" x14ac:dyDescent="0.2">
      <c r="A167" s="25"/>
      <c r="B167" s="25"/>
      <c r="C167" s="35"/>
      <c r="D167" s="25"/>
      <c r="E167" s="25"/>
      <c r="F167" s="36"/>
      <c r="G167" s="36"/>
      <c r="H167" s="27" t="s">
        <v>144</v>
      </c>
    </row>
    <row r="168" spans="1:8" x14ac:dyDescent="0.2">
      <c r="A168" s="25"/>
      <c r="B168" s="25"/>
      <c r="C168" s="26" t="s">
        <v>166</v>
      </c>
      <c r="D168" s="25"/>
      <c r="E168" s="25"/>
      <c r="F168" s="25"/>
      <c r="G168" s="25"/>
      <c r="H168" s="27" t="s">
        <v>144</v>
      </c>
    </row>
    <row r="169" spans="1:8" x14ac:dyDescent="0.2">
      <c r="A169" s="25"/>
      <c r="B169" s="25"/>
      <c r="C169" s="26" t="s">
        <v>167</v>
      </c>
      <c r="D169" s="25"/>
      <c r="E169" s="25"/>
      <c r="F169" s="25"/>
      <c r="G169" s="25"/>
      <c r="H169" s="27" t="s">
        <v>144</v>
      </c>
    </row>
    <row r="170" spans="1:8" x14ac:dyDescent="0.2">
      <c r="A170" s="25"/>
      <c r="B170" s="25"/>
      <c r="C170" s="26" t="s">
        <v>143</v>
      </c>
      <c r="D170" s="25"/>
      <c r="E170" s="25" t="s">
        <v>144</v>
      </c>
      <c r="F170" s="37" t="s">
        <v>146</v>
      </c>
      <c r="G170" s="34">
        <v>0</v>
      </c>
      <c r="H170" s="27" t="s">
        <v>144</v>
      </c>
    </row>
    <row r="171" spans="1:8" x14ac:dyDescent="0.2">
      <c r="A171" s="25"/>
      <c r="B171" s="25"/>
      <c r="C171" s="35"/>
      <c r="D171" s="25"/>
      <c r="E171" s="25"/>
      <c r="F171" s="36"/>
      <c r="G171" s="36"/>
      <c r="H171" s="27" t="s">
        <v>144</v>
      </c>
    </row>
    <row r="172" spans="1:8" ht="25.5" x14ac:dyDescent="0.2">
      <c r="A172" s="25"/>
      <c r="B172" s="25"/>
      <c r="C172" s="26" t="s">
        <v>168</v>
      </c>
      <c r="D172" s="25"/>
      <c r="E172" s="25"/>
      <c r="F172" s="36"/>
      <c r="G172" s="36"/>
      <c r="H172" s="27" t="s">
        <v>144</v>
      </c>
    </row>
    <row r="173" spans="1:8" x14ac:dyDescent="0.2">
      <c r="A173" s="25"/>
      <c r="B173" s="25"/>
      <c r="C173" s="26" t="s">
        <v>143</v>
      </c>
      <c r="D173" s="25"/>
      <c r="E173" s="25" t="s">
        <v>144</v>
      </c>
      <c r="F173" s="37" t="s">
        <v>146</v>
      </c>
      <c r="G173" s="34">
        <v>0</v>
      </c>
      <c r="H173" s="27" t="s">
        <v>144</v>
      </c>
    </row>
    <row r="174" spans="1:8" x14ac:dyDescent="0.2">
      <c r="A174" s="25"/>
      <c r="B174" s="25"/>
      <c r="C174" s="35"/>
      <c r="D174" s="25"/>
      <c r="E174" s="25"/>
      <c r="F174" s="36"/>
      <c r="G174" s="36"/>
      <c r="H174" s="27" t="s">
        <v>144</v>
      </c>
    </row>
    <row r="175" spans="1:8" x14ac:dyDescent="0.2">
      <c r="A175" s="39"/>
      <c r="B175" s="29"/>
      <c r="C175" s="29" t="s">
        <v>501</v>
      </c>
      <c r="D175" s="29"/>
      <c r="E175" s="39"/>
      <c r="F175" s="31">
        <v>926.94746629999997</v>
      </c>
      <c r="G175" s="32">
        <v>9.2367899999999999E-3</v>
      </c>
      <c r="H175" s="27" t="s">
        <v>144</v>
      </c>
    </row>
    <row r="176" spans="1:8" x14ac:dyDescent="0.2">
      <c r="A176" s="39"/>
      <c r="B176" s="29"/>
      <c r="C176" s="38" t="s">
        <v>898</v>
      </c>
      <c r="D176" s="29"/>
      <c r="E176" s="39"/>
      <c r="F176" s="31">
        <f>35692.33070737+F116</f>
        <v>310.93448486999841</v>
      </c>
      <c r="G176" s="32">
        <f>F176/F177</f>
        <v>3.098380547536706E-3</v>
      </c>
      <c r="H176" s="27" t="s">
        <v>144</v>
      </c>
    </row>
    <row r="177" spans="1:17" x14ac:dyDescent="0.2">
      <c r="A177" s="35"/>
      <c r="B177" s="35"/>
      <c r="C177" s="26" t="s">
        <v>170</v>
      </c>
      <c r="D177" s="36"/>
      <c r="E177" s="36"/>
      <c r="F177" s="33">
        <v>100353.87199845399</v>
      </c>
      <c r="G177" s="40">
        <v>1.00000003</v>
      </c>
      <c r="H177" s="27" t="s">
        <v>144</v>
      </c>
    </row>
    <row r="178" spans="1:17" x14ac:dyDescent="0.2">
      <c r="A178" s="41"/>
      <c r="B178" s="41"/>
      <c r="C178" s="41"/>
      <c r="D178" s="42"/>
      <c r="E178" s="42"/>
      <c r="F178" s="42"/>
      <c r="G178" s="42"/>
    </row>
    <row r="179" spans="1:17" x14ac:dyDescent="0.2">
      <c r="A179" s="43"/>
      <c r="B179" s="242" t="s">
        <v>873</v>
      </c>
      <c r="C179" s="242"/>
      <c r="D179" s="242"/>
      <c r="E179" s="242"/>
      <c r="F179" s="242"/>
      <c r="G179" s="242"/>
      <c r="H179" s="242"/>
      <c r="J179" s="45"/>
    </row>
    <row r="180" spans="1:17" x14ac:dyDescent="0.2">
      <c r="A180" s="43"/>
      <c r="B180" s="242" t="s">
        <v>874</v>
      </c>
      <c r="C180" s="242"/>
      <c r="D180" s="242"/>
      <c r="E180" s="242"/>
      <c r="F180" s="242"/>
      <c r="G180" s="242"/>
      <c r="H180" s="242"/>
      <c r="J180" s="45"/>
    </row>
    <row r="181" spans="1:17" x14ac:dyDescent="0.2">
      <c r="A181" s="43"/>
      <c r="B181" s="242" t="s">
        <v>875</v>
      </c>
      <c r="C181" s="242"/>
      <c r="D181" s="242"/>
      <c r="E181" s="242"/>
      <c r="F181" s="242"/>
      <c r="G181" s="242"/>
      <c r="H181" s="242"/>
      <c r="J181" s="45"/>
    </row>
    <row r="182" spans="1:17" s="47" customFormat="1" ht="66.75" customHeight="1" x14ac:dyDescent="0.25">
      <c r="A182" s="46"/>
      <c r="B182" s="243" t="s">
        <v>876</v>
      </c>
      <c r="C182" s="243"/>
      <c r="D182" s="243"/>
      <c r="E182" s="243"/>
      <c r="F182" s="243"/>
      <c r="G182" s="243"/>
      <c r="H182" s="243"/>
      <c r="I182"/>
      <c r="J182" s="45"/>
      <c r="K182"/>
      <c r="L182"/>
      <c r="M182"/>
      <c r="N182"/>
      <c r="O182"/>
      <c r="P182"/>
      <c r="Q182"/>
    </row>
    <row r="183" spans="1:17" x14ac:dyDescent="0.2">
      <c r="A183" s="43"/>
      <c r="B183" s="242" t="s">
        <v>877</v>
      </c>
      <c r="C183" s="242"/>
      <c r="D183" s="242"/>
      <c r="E183" s="242"/>
      <c r="F183" s="242"/>
      <c r="G183" s="242"/>
      <c r="H183" s="242"/>
      <c r="J183" s="45"/>
    </row>
    <row r="184" spans="1:17" x14ac:dyDescent="0.2">
      <c r="A184" s="48"/>
      <c r="B184" s="48"/>
      <c r="C184" s="48"/>
      <c r="D184" s="49"/>
      <c r="E184" s="49"/>
      <c r="F184" s="49"/>
      <c r="G184" s="49"/>
    </row>
    <row r="185" spans="1:17" x14ac:dyDescent="0.2">
      <c r="A185" s="48"/>
      <c r="B185" s="244" t="s">
        <v>171</v>
      </c>
      <c r="C185" s="245"/>
      <c r="D185" s="246"/>
      <c r="E185" s="50"/>
      <c r="F185" s="49"/>
      <c r="G185" s="49"/>
    </row>
    <row r="186" spans="1:17" ht="27.75" customHeight="1" x14ac:dyDescent="0.2">
      <c r="A186" s="48"/>
      <c r="B186" s="239" t="s">
        <v>172</v>
      </c>
      <c r="C186" s="240"/>
      <c r="D186" s="26" t="s">
        <v>173</v>
      </c>
      <c r="E186" s="50"/>
      <c r="F186" s="49"/>
      <c r="G186" s="49"/>
    </row>
    <row r="187" spans="1:17" ht="12.75" customHeight="1" x14ac:dyDescent="0.2">
      <c r="A187" s="43"/>
      <c r="B187" s="237" t="s">
        <v>879</v>
      </c>
      <c r="C187" s="238"/>
      <c r="D187" s="51" t="s">
        <v>173</v>
      </c>
      <c r="E187" s="52"/>
      <c r="F187" s="53"/>
      <c r="G187" s="53"/>
    </row>
    <row r="188" spans="1:17" x14ac:dyDescent="0.2">
      <c r="A188" s="48"/>
      <c r="B188" s="239" t="s">
        <v>174</v>
      </c>
      <c r="C188" s="240"/>
      <c r="D188" s="36" t="s">
        <v>144</v>
      </c>
      <c r="E188" s="50"/>
      <c r="F188" s="49"/>
      <c r="G188" s="49"/>
    </row>
    <row r="189" spans="1:17" x14ac:dyDescent="0.2">
      <c r="A189" s="54"/>
      <c r="B189" s="55" t="s">
        <v>144</v>
      </c>
      <c r="C189" s="55" t="s">
        <v>878</v>
      </c>
      <c r="D189" s="55" t="s">
        <v>175</v>
      </c>
      <c r="E189" s="54"/>
      <c r="F189" s="54"/>
      <c r="G189" s="54"/>
      <c r="H189" s="54"/>
      <c r="J189" s="45"/>
    </row>
    <row r="190" spans="1:17" x14ac:dyDescent="0.2">
      <c r="A190" s="54"/>
      <c r="B190" s="56" t="s">
        <v>176</v>
      </c>
      <c r="C190" s="57">
        <v>45747</v>
      </c>
      <c r="D190" s="57">
        <v>45777</v>
      </c>
      <c r="E190" s="54"/>
      <c r="F190" s="54"/>
      <c r="G190" s="54"/>
      <c r="J190" s="45"/>
    </row>
    <row r="191" spans="1:17" x14ac:dyDescent="0.2">
      <c r="A191" s="58"/>
      <c r="B191" s="29" t="s">
        <v>177</v>
      </c>
      <c r="C191" s="59">
        <v>77.974000000000004</v>
      </c>
      <c r="D191" s="59">
        <v>79.360500000000002</v>
      </c>
      <c r="E191" s="58"/>
      <c r="F191" s="60"/>
      <c r="G191" s="61"/>
    </row>
    <row r="192" spans="1:17" ht="25.5" x14ac:dyDescent="0.2">
      <c r="A192" s="58"/>
      <c r="B192" s="38" t="s">
        <v>1020</v>
      </c>
      <c r="C192" s="59">
        <v>16.101900000000001</v>
      </c>
      <c r="D192" s="59">
        <v>16.388300000000001</v>
      </c>
      <c r="E192" s="58"/>
      <c r="F192" s="60"/>
      <c r="G192" s="61"/>
    </row>
    <row r="193" spans="1:7" ht="25.5" x14ac:dyDescent="0.2">
      <c r="A193" s="58"/>
      <c r="B193" s="29" t="s">
        <v>914</v>
      </c>
      <c r="C193" s="59">
        <v>24.067399999999999</v>
      </c>
      <c r="D193" s="59">
        <v>24.4954</v>
      </c>
      <c r="E193" s="58"/>
      <c r="F193" s="60"/>
      <c r="G193" s="61"/>
    </row>
    <row r="194" spans="1:7" x14ac:dyDescent="0.2">
      <c r="A194" s="58"/>
      <c r="B194" s="29" t="s">
        <v>178</v>
      </c>
      <c r="C194" s="59">
        <v>67.471800000000002</v>
      </c>
      <c r="D194" s="59">
        <v>68.591300000000004</v>
      </c>
      <c r="E194" s="58"/>
      <c r="F194" s="60"/>
      <c r="G194" s="61"/>
    </row>
    <row r="195" spans="1:7" ht="25.5" x14ac:dyDescent="0.2">
      <c r="A195" s="58"/>
      <c r="B195" s="38" t="s">
        <v>1021</v>
      </c>
      <c r="C195" s="59">
        <v>15.0745</v>
      </c>
      <c r="D195" s="59">
        <v>15.3253</v>
      </c>
      <c r="E195" s="58"/>
      <c r="F195" s="60"/>
      <c r="G195" s="61"/>
    </row>
    <row r="196" spans="1:7" ht="25.5" x14ac:dyDescent="0.2">
      <c r="A196" s="58"/>
      <c r="B196" s="29" t="s">
        <v>916</v>
      </c>
      <c r="C196" s="59">
        <v>16.560600000000001</v>
      </c>
      <c r="D196" s="59">
        <v>16.835899999999999</v>
      </c>
      <c r="E196" s="58"/>
      <c r="F196" s="60"/>
      <c r="G196" s="61"/>
    </row>
    <row r="197" spans="1:7" x14ac:dyDescent="0.2">
      <c r="A197" s="58"/>
      <c r="B197" s="58"/>
      <c r="C197" s="58"/>
      <c r="D197" s="58"/>
      <c r="E197" s="58"/>
      <c r="F197" s="58"/>
      <c r="G197" s="58"/>
    </row>
    <row r="198" spans="1:7" x14ac:dyDescent="0.2">
      <c r="A198" s="58"/>
      <c r="B198" s="239" t="s">
        <v>880</v>
      </c>
      <c r="C198" s="240"/>
      <c r="D198" s="51" t="s">
        <v>173</v>
      </c>
      <c r="E198" s="58"/>
      <c r="F198" s="58"/>
      <c r="G198" s="58"/>
    </row>
    <row r="199" spans="1:7" x14ac:dyDescent="0.2">
      <c r="A199" s="58"/>
      <c r="B199" s="93"/>
      <c r="C199" s="93"/>
      <c r="D199" s="93"/>
      <c r="E199" s="58"/>
      <c r="F199" s="58"/>
      <c r="G199" s="58"/>
    </row>
    <row r="200" spans="1:7" x14ac:dyDescent="0.2">
      <c r="A200" s="54"/>
      <c r="B200" s="237" t="s">
        <v>179</v>
      </c>
      <c r="C200" s="238"/>
      <c r="D200" s="51" t="s">
        <v>988</v>
      </c>
      <c r="E200" s="65"/>
      <c r="F200" s="54"/>
      <c r="G200" s="54"/>
    </row>
    <row r="201" spans="1:7" x14ac:dyDescent="0.2">
      <c r="A201" s="54"/>
      <c r="B201" s="237" t="s">
        <v>180</v>
      </c>
      <c r="C201" s="238"/>
      <c r="D201" s="51" t="s">
        <v>173</v>
      </c>
      <c r="E201" s="65"/>
      <c r="F201" s="54"/>
      <c r="G201" s="54"/>
    </row>
    <row r="202" spans="1:7" ht="17.100000000000001" customHeight="1" x14ac:dyDescent="0.2">
      <c r="A202" s="54"/>
      <c r="B202" s="237" t="s">
        <v>181</v>
      </c>
      <c r="C202" s="238"/>
      <c r="D202" s="51" t="s">
        <v>173</v>
      </c>
      <c r="E202" s="65"/>
      <c r="F202" s="54"/>
      <c r="G202" s="54"/>
    </row>
    <row r="203" spans="1:7" ht="17.100000000000001" customHeight="1" x14ac:dyDescent="0.2">
      <c r="A203" s="54"/>
      <c r="B203" s="237" t="s">
        <v>182</v>
      </c>
      <c r="C203" s="238"/>
      <c r="D203" s="66">
        <v>5.2824577719853636</v>
      </c>
      <c r="E203" s="54"/>
      <c r="F203" s="44"/>
      <c r="G203" s="64"/>
    </row>
    <row r="205" spans="1:7" x14ac:dyDescent="0.2">
      <c r="B205" s="279" t="s">
        <v>942</v>
      </c>
      <c r="C205" s="280"/>
      <c r="D205" s="281"/>
    </row>
    <row r="206" spans="1:7" ht="25.5" x14ac:dyDescent="0.2">
      <c r="B206" s="282" t="s">
        <v>943</v>
      </c>
      <c r="C206" s="282"/>
      <c r="D206" s="140" t="s">
        <v>676</v>
      </c>
    </row>
    <row r="207" spans="1:7" x14ac:dyDescent="0.2">
      <c r="B207" s="282" t="s">
        <v>944</v>
      </c>
      <c r="C207" s="282"/>
      <c r="D207" s="150"/>
    </row>
    <row r="208" spans="1:7" x14ac:dyDescent="0.2">
      <c r="B208" s="283"/>
      <c r="C208" s="284"/>
      <c r="D208" s="141"/>
    </row>
    <row r="209" spans="2:4" x14ac:dyDescent="0.2">
      <c r="B209" s="282" t="s">
        <v>945</v>
      </c>
      <c r="C209" s="282"/>
      <c r="D209" s="142">
        <v>6.4995773848019338</v>
      </c>
    </row>
    <row r="210" spans="2:4" x14ac:dyDescent="0.2">
      <c r="B210" s="283"/>
      <c r="C210" s="284"/>
      <c r="D210" s="141"/>
    </row>
    <row r="211" spans="2:4" x14ac:dyDescent="0.2">
      <c r="B211" s="282" t="s">
        <v>946</v>
      </c>
      <c r="C211" s="282"/>
      <c r="D211" s="142">
        <v>2.7922356829681716</v>
      </c>
    </row>
    <row r="212" spans="2:4" x14ac:dyDescent="0.2">
      <c r="B212" s="282" t="s">
        <v>947</v>
      </c>
      <c r="C212" s="282"/>
      <c r="D212" s="142">
        <v>3.5772563815475888</v>
      </c>
    </row>
    <row r="213" spans="2:4" x14ac:dyDescent="0.2">
      <c r="B213" s="283"/>
      <c r="C213" s="284"/>
      <c r="D213" s="141"/>
    </row>
    <row r="214" spans="2:4" x14ac:dyDescent="0.2">
      <c r="B214" s="282" t="s">
        <v>948</v>
      </c>
      <c r="C214" s="282"/>
      <c r="D214" s="144" t="s">
        <v>1058</v>
      </c>
    </row>
    <row r="215" spans="2:4" ht="12.75" customHeight="1" x14ac:dyDescent="0.2">
      <c r="B215" s="283" t="s">
        <v>949</v>
      </c>
      <c r="C215" s="285"/>
      <c r="D215" s="284"/>
    </row>
    <row r="217" spans="2:4" x14ac:dyDescent="0.2">
      <c r="B217" s="236" t="s">
        <v>881</v>
      </c>
      <c r="C217" s="236"/>
    </row>
    <row r="219" spans="2:4" ht="153.75" customHeight="1" x14ac:dyDescent="0.2"/>
    <row r="222" spans="2:4" x14ac:dyDescent="0.2">
      <c r="B222" s="67" t="s">
        <v>882</v>
      </c>
      <c r="C222" s="68"/>
      <c r="D222" s="67"/>
    </row>
    <row r="223" spans="2:4" x14ac:dyDescent="0.2">
      <c r="B223" s="67" t="s">
        <v>1022</v>
      </c>
      <c r="D223" s="67"/>
    </row>
    <row r="224" spans="2:4" ht="165" customHeight="1" x14ac:dyDescent="0.2"/>
    <row r="226" spans="10:10" x14ac:dyDescent="0.2">
      <c r="J226" s="24"/>
    </row>
  </sheetData>
  <mergeCells count="29">
    <mergeCell ref="B212:C212"/>
    <mergeCell ref="B213:C213"/>
    <mergeCell ref="B214:C214"/>
    <mergeCell ref="B215:D215"/>
    <mergeCell ref="B217:C217"/>
    <mergeCell ref="B207:C207"/>
    <mergeCell ref="B208:C208"/>
    <mergeCell ref="B209:C209"/>
    <mergeCell ref="B210:C210"/>
    <mergeCell ref="B211:C211"/>
    <mergeCell ref="B187:C187"/>
    <mergeCell ref="A1:H1"/>
    <mergeCell ref="A2:H2"/>
    <mergeCell ref="A3:H3"/>
    <mergeCell ref="B179:H179"/>
    <mergeCell ref="B180:H180"/>
    <mergeCell ref="B181:H181"/>
    <mergeCell ref="B182:H182"/>
    <mergeCell ref="B183:H183"/>
    <mergeCell ref="B185:D185"/>
    <mergeCell ref="B186:C186"/>
    <mergeCell ref="B206:C206"/>
    <mergeCell ref="B188:C188"/>
    <mergeCell ref="B198:C198"/>
    <mergeCell ref="B202:C202"/>
    <mergeCell ref="B203:C203"/>
    <mergeCell ref="B200:C200"/>
    <mergeCell ref="B201:C201"/>
    <mergeCell ref="B205:D205"/>
  </mergeCells>
  <hyperlinks>
    <hyperlink ref="I1" location="Index!B2" display="Index" xr:uid="{9D67E10F-E4C4-4673-A8BA-455EE04E7C9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3FEB4-C59E-4422-B061-32A22FBDF227}">
  <sheetPr>
    <outlinePr summaryBelow="0" summaryRight="0"/>
  </sheetPr>
  <dimension ref="A1:Q149"/>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711</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550000</v>
      </c>
      <c r="F7" s="31">
        <v>10587.5</v>
      </c>
      <c r="G7" s="32">
        <v>0.10011298</v>
      </c>
      <c r="H7" s="27" t="s">
        <v>144</v>
      </c>
    </row>
    <row r="8" spans="1:9" x14ac:dyDescent="0.2">
      <c r="A8" s="28">
        <v>2</v>
      </c>
      <c r="B8" s="29" t="s">
        <v>26</v>
      </c>
      <c r="C8" s="29" t="s">
        <v>27</v>
      </c>
      <c r="D8" s="29" t="s">
        <v>28</v>
      </c>
      <c r="E8" s="30">
        <v>696060</v>
      </c>
      <c r="F8" s="31">
        <v>9932.7762000000002</v>
      </c>
      <c r="G8" s="32">
        <v>9.3922060000000002E-2</v>
      </c>
      <c r="H8" s="27" t="s">
        <v>144</v>
      </c>
    </row>
    <row r="9" spans="1:9" x14ac:dyDescent="0.2">
      <c r="A9" s="28">
        <v>3</v>
      </c>
      <c r="B9" s="29" t="s">
        <v>14</v>
      </c>
      <c r="C9" s="29" t="s">
        <v>15</v>
      </c>
      <c r="D9" s="29" t="s">
        <v>16</v>
      </c>
      <c r="E9" s="30">
        <v>345000</v>
      </c>
      <c r="F9" s="31">
        <v>6432.5249999999996</v>
      </c>
      <c r="G9" s="32">
        <v>6.0824490000000002E-2</v>
      </c>
      <c r="H9" s="27" t="s">
        <v>144</v>
      </c>
    </row>
    <row r="10" spans="1:9" x14ac:dyDescent="0.2">
      <c r="A10" s="28">
        <v>4</v>
      </c>
      <c r="B10" s="29" t="s">
        <v>112</v>
      </c>
      <c r="C10" s="29" t="s">
        <v>113</v>
      </c>
      <c r="D10" s="29" t="s">
        <v>28</v>
      </c>
      <c r="E10" s="30">
        <v>263757</v>
      </c>
      <c r="F10" s="31">
        <v>5824.018317</v>
      </c>
      <c r="G10" s="32">
        <v>5.5070590000000003E-2</v>
      </c>
      <c r="H10" s="27" t="s">
        <v>144</v>
      </c>
    </row>
    <row r="11" spans="1:9" x14ac:dyDescent="0.2">
      <c r="A11" s="28">
        <v>5</v>
      </c>
      <c r="B11" s="29" t="s">
        <v>320</v>
      </c>
      <c r="C11" s="29" t="s">
        <v>321</v>
      </c>
      <c r="D11" s="29" t="s">
        <v>199</v>
      </c>
      <c r="E11" s="30">
        <v>319864</v>
      </c>
      <c r="F11" s="31">
        <v>4798.2798640000001</v>
      </c>
      <c r="G11" s="32">
        <v>4.5371439999999999E-2</v>
      </c>
      <c r="H11" s="27" t="s">
        <v>144</v>
      </c>
    </row>
    <row r="12" spans="1:9" ht="25.5" x14ac:dyDescent="0.2">
      <c r="A12" s="28">
        <v>6</v>
      </c>
      <c r="B12" s="29" t="s">
        <v>712</v>
      </c>
      <c r="C12" s="29" t="s">
        <v>713</v>
      </c>
      <c r="D12" s="29" t="s">
        <v>256</v>
      </c>
      <c r="E12" s="30">
        <v>244811</v>
      </c>
      <c r="F12" s="31">
        <v>4593.8784150000001</v>
      </c>
      <c r="G12" s="32">
        <v>4.3438669999999999E-2</v>
      </c>
      <c r="H12" s="27" t="s">
        <v>144</v>
      </c>
    </row>
    <row r="13" spans="1:9" x14ac:dyDescent="0.2">
      <c r="A13" s="28">
        <v>7</v>
      </c>
      <c r="B13" s="29" t="s">
        <v>249</v>
      </c>
      <c r="C13" s="29" t="s">
        <v>250</v>
      </c>
      <c r="D13" s="29" t="s">
        <v>251</v>
      </c>
      <c r="E13" s="30">
        <v>167610</v>
      </c>
      <c r="F13" s="31">
        <v>4478.5392000000002</v>
      </c>
      <c r="G13" s="32">
        <v>4.2348040000000003E-2</v>
      </c>
      <c r="H13" s="27" t="s">
        <v>144</v>
      </c>
    </row>
    <row r="14" spans="1:9" ht="25.5" x14ac:dyDescent="0.2">
      <c r="A14" s="28">
        <v>8</v>
      </c>
      <c r="B14" s="29" t="s">
        <v>689</v>
      </c>
      <c r="C14" s="29" t="s">
        <v>690</v>
      </c>
      <c r="D14" s="29" t="s">
        <v>193</v>
      </c>
      <c r="E14" s="30">
        <v>367886</v>
      </c>
      <c r="F14" s="31">
        <v>4355.4023539999998</v>
      </c>
      <c r="G14" s="32">
        <v>4.1183690000000002E-2</v>
      </c>
      <c r="H14" s="27" t="s">
        <v>144</v>
      </c>
    </row>
    <row r="15" spans="1:9" x14ac:dyDescent="0.2">
      <c r="A15" s="28">
        <v>9</v>
      </c>
      <c r="B15" s="29" t="s">
        <v>34</v>
      </c>
      <c r="C15" s="29" t="s">
        <v>35</v>
      </c>
      <c r="D15" s="29" t="s">
        <v>13</v>
      </c>
      <c r="E15" s="30">
        <v>1399986</v>
      </c>
      <c r="F15" s="31">
        <v>4340.6565929999997</v>
      </c>
      <c r="G15" s="32">
        <v>4.1044259999999999E-2</v>
      </c>
      <c r="H15" s="27" t="s">
        <v>144</v>
      </c>
    </row>
    <row r="16" spans="1:9" x14ac:dyDescent="0.2">
      <c r="A16" s="28">
        <v>10</v>
      </c>
      <c r="B16" s="29" t="s">
        <v>78</v>
      </c>
      <c r="C16" s="29" t="s">
        <v>79</v>
      </c>
      <c r="D16" s="29" t="s">
        <v>80</v>
      </c>
      <c r="E16" s="30">
        <v>75675</v>
      </c>
      <c r="F16" s="31">
        <v>3485.0607749999999</v>
      </c>
      <c r="G16" s="32">
        <v>3.2953940000000001E-2</v>
      </c>
      <c r="H16" s="27" t="s">
        <v>144</v>
      </c>
    </row>
    <row r="17" spans="1:8" x14ac:dyDescent="0.2">
      <c r="A17" s="28">
        <v>11</v>
      </c>
      <c r="B17" s="29" t="s">
        <v>513</v>
      </c>
      <c r="C17" s="29" t="s">
        <v>514</v>
      </c>
      <c r="D17" s="29" t="s">
        <v>199</v>
      </c>
      <c r="E17" s="30">
        <v>225000</v>
      </c>
      <c r="F17" s="31">
        <v>3381.75</v>
      </c>
      <c r="G17" s="32">
        <v>3.1977060000000002E-2</v>
      </c>
      <c r="H17" s="27" t="s">
        <v>144</v>
      </c>
    </row>
    <row r="18" spans="1:8" x14ac:dyDescent="0.2">
      <c r="A18" s="28">
        <v>12</v>
      </c>
      <c r="B18" s="29" t="s">
        <v>334</v>
      </c>
      <c r="C18" s="29" t="s">
        <v>335</v>
      </c>
      <c r="D18" s="29" t="s">
        <v>289</v>
      </c>
      <c r="E18" s="30">
        <v>46000</v>
      </c>
      <c r="F18" s="31">
        <v>3251.97</v>
      </c>
      <c r="G18" s="32">
        <v>3.0749889999999998E-2</v>
      </c>
      <c r="H18" s="27" t="s">
        <v>144</v>
      </c>
    </row>
    <row r="19" spans="1:8" x14ac:dyDescent="0.2">
      <c r="A19" s="28">
        <v>13</v>
      </c>
      <c r="B19" s="29" t="s">
        <v>59</v>
      </c>
      <c r="C19" s="29" t="s">
        <v>60</v>
      </c>
      <c r="D19" s="29" t="s">
        <v>61</v>
      </c>
      <c r="E19" s="30">
        <v>60260</v>
      </c>
      <c r="F19" s="31">
        <v>3163.3487</v>
      </c>
      <c r="G19" s="32">
        <v>2.9911900000000002E-2</v>
      </c>
      <c r="H19" s="27" t="s">
        <v>144</v>
      </c>
    </row>
    <row r="20" spans="1:8" x14ac:dyDescent="0.2">
      <c r="A20" s="28">
        <v>14</v>
      </c>
      <c r="B20" s="29" t="s">
        <v>714</v>
      </c>
      <c r="C20" s="29" t="s">
        <v>715</v>
      </c>
      <c r="D20" s="29" t="s">
        <v>289</v>
      </c>
      <c r="E20" s="30">
        <v>75156</v>
      </c>
      <c r="F20" s="31">
        <v>3156.4768439999998</v>
      </c>
      <c r="G20" s="32">
        <v>2.9846919999999999E-2</v>
      </c>
      <c r="H20" s="27" t="s">
        <v>144</v>
      </c>
    </row>
    <row r="21" spans="1:8" x14ac:dyDescent="0.2">
      <c r="A21" s="28">
        <v>15</v>
      </c>
      <c r="B21" s="29" t="s">
        <v>683</v>
      </c>
      <c r="C21" s="29" t="s">
        <v>684</v>
      </c>
      <c r="D21" s="29" t="s">
        <v>196</v>
      </c>
      <c r="E21" s="30">
        <v>44916</v>
      </c>
      <c r="F21" s="31">
        <v>3133.7893199999999</v>
      </c>
      <c r="G21" s="32">
        <v>2.96324E-2</v>
      </c>
      <c r="H21" s="27" t="s">
        <v>144</v>
      </c>
    </row>
    <row r="22" spans="1:8" x14ac:dyDescent="0.2">
      <c r="A22" s="28">
        <v>16</v>
      </c>
      <c r="B22" s="29" t="s">
        <v>122</v>
      </c>
      <c r="C22" s="29" t="s">
        <v>123</v>
      </c>
      <c r="D22" s="29" t="s">
        <v>42</v>
      </c>
      <c r="E22" s="30">
        <v>592632</v>
      </c>
      <c r="F22" s="31">
        <v>3082.5753479999998</v>
      </c>
      <c r="G22" s="32">
        <v>2.9148130000000001E-2</v>
      </c>
      <c r="H22" s="27" t="s">
        <v>144</v>
      </c>
    </row>
    <row r="23" spans="1:8" x14ac:dyDescent="0.2">
      <c r="A23" s="28">
        <v>17</v>
      </c>
      <c r="B23" s="29" t="s">
        <v>716</v>
      </c>
      <c r="C23" s="29" t="s">
        <v>717</v>
      </c>
      <c r="D23" s="29" t="s">
        <v>72</v>
      </c>
      <c r="E23" s="30">
        <v>393192</v>
      </c>
      <c r="F23" s="31">
        <v>3027.1852079999999</v>
      </c>
      <c r="G23" s="32">
        <v>2.862437E-2</v>
      </c>
      <c r="H23" s="27" t="s">
        <v>144</v>
      </c>
    </row>
    <row r="24" spans="1:8" ht="25.5" x14ac:dyDescent="0.2">
      <c r="A24" s="28">
        <v>18</v>
      </c>
      <c r="B24" s="29" t="s">
        <v>424</v>
      </c>
      <c r="C24" s="29" t="s">
        <v>425</v>
      </c>
      <c r="D24" s="29" t="s">
        <v>202</v>
      </c>
      <c r="E24" s="30">
        <v>244574</v>
      </c>
      <c r="F24" s="31">
        <v>2851.243692</v>
      </c>
      <c r="G24" s="32">
        <v>2.6960709999999999E-2</v>
      </c>
      <c r="H24" s="27" t="s">
        <v>144</v>
      </c>
    </row>
    <row r="25" spans="1:8" x14ac:dyDescent="0.2">
      <c r="A25" s="28">
        <v>19</v>
      </c>
      <c r="B25" s="29" t="s">
        <v>126</v>
      </c>
      <c r="C25" s="29" t="s">
        <v>127</v>
      </c>
      <c r="D25" s="29" t="s">
        <v>42</v>
      </c>
      <c r="E25" s="30">
        <v>77253</v>
      </c>
      <c r="F25" s="31">
        <v>2542.6279890000001</v>
      </c>
      <c r="G25" s="32">
        <v>2.404251E-2</v>
      </c>
      <c r="H25" s="27" t="s">
        <v>144</v>
      </c>
    </row>
    <row r="26" spans="1:8" x14ac:dyDescent="0.2">
      <c r="A26" s="28">
        <v>20</v>
      </c>
      <c r="B26" s="29" t="s">
        <v>322</v>
      </c>
      <c r="C26" s="29" t="s">
        <v>323</v>
      </c>
      <c r="D26" s="29" t="s">
        <v>28</v>
      </c>
      <c r="E26" s="30">
        <v>208676</v>
      </c>
      <c r="F26" s="31">
        <v>2472.8105999999998</v>
      </c>
      <c r="G26" s="32">
        <v>2.338233E-2</v>
      </c>
      <c r="H26" s="27" t="s">
        <v>144</v>
      </c>
    </row>
    <row r="27" spans="1:8" x14ac:dyDescent="0.2">
      <c r="A27" s="28">
        <v>21</v>
      </c>
      <c r="B27" s="29" t="s">
        <v>38</v>
      </c>
      <c r="C27" s="29" t="s">
        <v>39</v>
      </c>
      <c r="D27" s="29" t="s">
        <v>28</v>
      </c>
      <c r="E27" s="30">
        <v>286247</v>
      </c>
      <c r="F27" s="31">
        <v>2257.4869655000002</v>
      </c>
      <c r="G27" s="32">
        <v>2.1346279999999999E-2</v>
      </c>
      <c r="H27" s="27" t="s">
        <v>144</v>
      </c>
    </row>
    <row r="28" spans="1:8" x14ac:dyDescent="0.2">
      <c r="A28" s="28">
        <v>22</v>
      </c>
      <c r="B28" s="29" t="s">
        <v>428</v>
      </c>
      <c r="C28" s="29" t="s">
        <v>429</v>
      </c>
      <c r="D28" s="29" t="s">
        <v>430</v>
      </c>
      <c r="E28" s="30">
        <v>330739</v>
      </c>
      <c r="F28" s="31">
        <v>2065.9611635000001</v>
      </c>
      <c r="G28" s="32">
        <v>1.9535259999999999E-2</v>
      </c>
      <c r="H28" s="27" t="s">
        <v>144</v>
      </c>
    </row>
    <row r="29" spans="1:8" x14ac:dyDescent="0.2">
      <c r="A29" s="28">
        <v>23</v>
      </c>
      <c r="B29" s="29" t="s">
        <v>511</v>
      </c>
      <c r="C29" s="29" t="s">
        <v>512</v>
      </c>
      <c r="D29" s="29" t="s">
        <v>251</v>
      </c>
      <c r="E29" s="30">
        <v>22619</v>
      </c>
      <c r="F29" s="31">
        <v>1816.3056999999999</v>
      </c>
      <c r="G29" s="32">
        <v>1.717457E-2</v>
      </c>
      <c r="H29" s="27" t="s">
        <v>144</v>
      </c>
    </row>
    <row r="30" spans="1:8" x14ac:dyDescent="0.2">
      <c r="A30" s="28">
        <v>24</v>
      </c>
      <c r="B30" s="29" t="s">
        <v>420</v>
      </c>
      <c r="C30" s="29" t="s">
        <v>421</v>
      </c>
      <c r="D30" s="29" t="s">
        <v>199</v>
      </c>
      <c r="E30" s="30">
        <v>101625</v>
      </c>
      <c r="F30" s="31">
        <v>1592.971875</v>
      </c>
      <c r="G30" s="32">
        <v>1.506278E-2</v>
      </c>
      <c r="H30" s="27" t="s">
        <v>144</v>
      </c>
    </row>
    <row r="31" spans="1:8" x14ac:dyDescent="0.2">
      <c r="A31" s="25"/>
      <c r="B31" s="25"/>
      <c r="C31" s="26" t="s">
        <v>143</v>
      </c>
      <c r="D31" s="25"/>
      <c r="E31" s="25" t="s">
        <v>144</v>
      </c>
      <c r="F31" s="33">
        <v>96625.140123000005</v>
      </c>
      <c r="G31" s="34">
        <v>0.91366526999999997</v>
      </c>
      <c r="H31" s="27" t="s">
        <v>144</v>
      </c>
    </row>
    <row r="32" spans="1:8" x14ac:dyDescent="0.2">
      <c r="A32" s="25"/>
      <c r="B32" s="25"/>
      <c r="C32" s="35"/>
      <c r="D32" s="25"/>
      <c r="E32" s="25"/>
      <c r="F32" s="36"/>
      <c r="G32" s="36"/>
      <c r="H32" s="27" t="s">
        <v>144</v>
      </c>
    </row>
    <row r="33" spans="1:8" x14ac:dyDescent="0.2">
      <c r="A33" s="25"/>
      <c r="B33" s="25"/>
      <c r="C33" s="26" t="s">
        <v>145</v>
      </c>
      <c r="D33" s="25"/>
      <c r="E33" s="25"/>
      <c r="F33" s="25"/>
      <c r="G33" s="25"/>
      <c r="H33" s="27" t="s">
        <v>144</v>
      </c>
    </row>
    <row r="34" spans="1:8" x14ac:dyDescent="0.2">
      <c r="A34" s="25"/>
      <c r="B34" s="25"/>
      <c r="C34" s="26" t="s">
        <v>143</v>
      </c>
      <c r="D34" s="25"/>
      <c r="E34" s="25" t="s">
        <v>144</v>
      </c>
      <c r="F34" s="37" t="s">
        <v>146</v>
      </c>
      <c r="G34" s="34">
        <v>0</v>
      </c>
      <c r="H34" s="27" t="s">
        <v>144</v>
      </c>
    </row>
    <row r="35" spans="1:8" x14ac:dyDescent="0.2">
      <c r="A35" s="25"/>
      <c r="B35" s="25"/>
      <c r="C35" s="35"/>
      <c r="D35" s="25"/>
      <c r="E35" s="25"/>
      <c r="F35" s="36"/>
      <c r="G35" s="36"/>
      <c r="H35" s="27" t="s">
        <v>144</v>
      </c>
    </row>
    <row r="36" spans="1:8" x14ac:dyDescent="0.2">
      <c r="A36" s="25"/>
      <c r="B36" s="25"/>
      <c r="C36" s="26" t="s">
        <v>147</v>
      </c>
      <c r="D36" s="25"/>
      <c r="E36" s="25"/>
      <c r="F36" s="25"/>
      <c r="G36" s="25"/>
      <c r="H36" s="27" t="s">
        <v>144</v>
      </c>
    </row>
    <row r="37" spans="1:8" x14ac:dyDescent="0.2">
      <c r="A37" s="25"/>
      <c r="B37" s="25"/>
      <c r="C37" s="26" t="s">
        <v>143</v>
      </c>
      <c r="D37" s="25"/>
      <c r="E37" s="25" t="s">
        <v>144</v>
      </c>
      <c r="F37" s="37" t="s">
        <v>146</v>
      </c>
      <c r="G37" s="34">
        <v>0</v>
      </c>
      <c r="H37" s="27" t="s">
        <v>144</v>
      </c>
    </row>
    <row r="38" spans="1:8" x14ac:dyDescent="0.2">
      <c r="A38" s="25"/>
      <c r="B38" s="25"/>
      <c r="C38" s="35"/>
      <c r="D38" s="25"/>
      <c r="E38" s="25"/>
      <c r="F38" s="36"/>
      <c r="G38" s="36"/>
      <c r="H38" s="27" t="s">
        <v>144</v>
      </c>
    </row>
    <row r="39" spans="1:8" x14ac:dyDescent="0.2">
      <c r="A39" s="25"/>
      <c r="B39" s="25"/>
      <c r="C39" s="26" t="s">
        <v>148</v>
      </c>
      <c r="D39" s="25"/>
      <c r="E39" s="25"/>
      <c r="F39" s="25"/>
      <c r="G39" s="25"/>
      <c r="H39" s="27" t="s">
        <v>144</v>
      </c>
    </row>
    <row r="40" spans="1:8" x14ac:dyDescent="0.2">
      <c r="A40" s="25"/>
      <c r="B40" s="25"/>
      <c r="C40" s="26" t="s">
        <v>143</v>
      </c>
      <c r="D40" s="25"/>
      <c r="E40" s="25" t="s">
        <v>144</v>
      </c>
      <c r="F40" s="37" t="s">
        <v>146</v>
      </c>
      <c r="G40" s="34">
        <v>0</v>
      </c>
      <c r="H40" s="27" t="s">
        <v>144</v>
      </c>
    </row>
    <row r="41" spans="1:8" x14ac:dyDescent="0.2">
      <c r="A41" s="25"/>
      <c r="B41" s="25"/>
      <c r="C41" s="35"/>
      <c r="D41" s="25"/>
      <c r="E41" s="25"/>
      <c r="F41" s="36"/>
      <c r="G41" s="36"/>
      <c r="H41" s="27" t="s">
        <v>144</v>
      </c>
    </row>
    <row r="42" spans="1:8" x14ac:dyDescent="0.2">
      <c r="A42" s="25"/>
      <c r="B42" s="25"/>
      <c r="C42" s="26" t="s">
        <v>149</v>
      </c>
      <c r="D42" s="25"/>
      <c r="E42" s="25"/>
      <c r="F42" s="36"/>
      <c r="G42" s="36"/>
      <c r="H42" s="27" t="s">
        <v>144</v>
      </c>
    </row>
    <row r="43" spans="1:8" x14ac:dyDescent="0.2">
      <c r="A43" s="25"/>
      <c r="B43" s="25"/>
      <c r="C43" s="26" t="s">
        <v>143</v>
      </c>
      <c r="D43" s="25"/>
      <c r="E43" s="25" t="s">
        <v>144</v>
      </c>
      <c r="F43" s="37" t="s">
        <v>146</v>
      </c>
      <c r="G43" s="34">
        <v>0</v>
      </c>
      <c r="H43" s="27" t="s">
        <v>144</v>
      </c>
    </row>
    <row r="44" spans="1:8" x14ac:dyDescent="0.2">
      <c r="A44" s="25"/>
      <c r="B44" s="25"/>
      <c r="C44" s="35"/>
      <c r="D44" s="25"/>
      <c r="E44" s="25"/>
      <c r="F44" s="36"/>
      <c r="G44" s="36"/>
      <c r="H44" s="27" t="s">
        <v>144</v>
      </c>
    </row>
    <row r="45" spans="1:8" x14ac:dyDescent="0.2">
      <c r="A45" s="25"/>
      <c r="B45" s="25"/>
      <c r="C45" s="26" t="s">
        <v>150</v>
      </c>
      <c r="D45" s="25"/>
      <c r="E45" s="25"/>
      <c r="F45" s="36"/>
      <c r="G45" s="36"/>
      <c r="H45" s="27" t="s">
        <v>144</v>
      </c>
    </row>
    <row r="46" spans="1:8" x14ac:dyDescent="0.2">
      <c r="A46" s="25"/>
      <c r="B46" s="25"/>
      <c r="C46" s="26" t="s">
        <v>143</v>
      </c>
      <c r="D46" s="25"/>
      <c r="E46" s="25" t="s">
        <v>144</v>
      </c>
      <c r="F46" s="37" t="s">
        <v>146</v>
      </c>
      <c r="G46" s="34">
        <v>0</v>
      </c>
      <c r="H46" s="27" t="s">
        <v>144</v>
      </c>
    </row>
    <row r="47" spans="1:8" x14ac:dyDescent="0.2">
      <c r="A47" s="25"/>
      <c r="B47" s="25"/>
      <c r="C47" s="35"/>
      <c r="D47" s="25"/>
      <c r="E47" s="25"/>
      <c r="F47" s="36"/>
      <c r="G47" s="36"/>
      <c r="H47" s="27" t="s">
        <v>144</v>
      </c>
    </row>
    <row r="48" spans="1:8" x14ac:dyDescent="0.2">
      <c r="A48" s="25"/>
      <c r="B48" s="25"/>
      <c r="C48" s="26" t="s">
        <v>151</v>
      </c>
      <c r="D48" s="25"/>
      <c r="E48" s="25"/>
      <c r="F48" s="33">
        <v>96625.140123000005</v>
      </c>
      <c r="G48" s="34">
        <v>0.91366526999999997</v>
      </c>
      <c r="H48" s="27" t="s">
        <v>144</v>
      </c>
    </row>
    <row r="49" spans="1:8" x14ac:dyDescent="0.2">
      <c r="A49" s="25"/>
      <c r="B49" s="25"/>
      <c r="C49" s="35"/>
      <c r="D49" s="25"/>
      <c r="E49" s="25"/>
      <c r="F49" s="36"/>
      <c r="G49" s="36"/>
      <c r="H49" s="27" t="s">
        <v>144</v>
      </c>
    </row>
    <row r="50" spans="1:8" x14ac:dyDescent="0.2">
      <c r="A50" s="25"/>
      <c r="B50" s="25"/>
      <c r="C50" s="26" t="s">
        <v>152</v>
      </c>
      <c r="D50" s="25"/>
      <c r="E50" s="25"/>
      <c r="F50" s="36"/>
      <c r="G50" s="36"/>
      <c r="H50" s="27" t="s">
        <v>144</v>
      </c>
    </row>
    <row r="51" spans="1:8" x14ac:dyDescent="0.2">
      <c r="A51" s="25"/>
      <c r="B51" s="25"/>
      <c r="C51" s="26" t="s">
        <v>10</v>
      </c>
      <c r="D51" s="25"/>
      <c r="E51" s="25"/>
      <c r="F51" s="36"/>
      <c r="G51" s="36"/>
      <c r="H51" s="27" t="s">
        <v>144</v>
      </c>
    </row>
    <row r="52" spans="1:8" x14ac:dyDescent="0.2">
      <c r="A52" s="25"/>
      <c r="B52" s="25"/>
      <c r="C52" s="26" t="s">
        <v>143</v>
      </c>
      <c r="D52" s="25"/>
      <c r="E52" s="25" t="s">
        <v>144</v>
      </c>
      <c r="F52" s="37" t="s">
        <v>146</v>
      </c>
      <c r="G52" s="34">
        <v>0</v>
      </c>
      <c r="H52" s="27" t="s">
        <v>144</v>
      </c>
    </row>
    <row r="53" spans="1:8" x14ac:dyDescent="0.2">
      <c r="A53" s="25"/>
      <c r="B53" s="25"/>
      <c r="C53" s="35"/>
      <c r="D53" s="25"/>
      <c r="E53" s="25"/>
      <c r="F53" s="36"/>
      <c r="G53" s="36"/>
      <c r="H53" s="27" t="s">
        <v>144</v>
      </c>
    </row>
    <row r="54" spans="1:8" x14ac:dyDescent="0.2">
      <c r="A54" s="25"/>
      <c r="B54" s="25"/>
      <c r="C54" s="26" t="s">
        <v>153</v>
      </c>
      <c r="D54" s="25"/>
      <c r="E54" s="25"/>
      <c r="F54" s="25"/>
      <c r="G54" s="25"/>
      <c r="H54" s="27" t="s">
        <v>144</v>
      </c>
    </row>
    <row r="55" spans="1:8" x14ac:dyDescent="0.2">
      <c r="A55" s="25"/>
      <c r="B55" s="25"/>
      <c r="C55" s="26" t="s">
        <v>143</v>
      </c>
      <c r="D55" s="25"/>
      <c r="E55" s="25" t="s">
        <v>144</v>
      </c>
      <c r="F55" s="37" t="s">
        <v>146</v>
      </c>
      <c r="G55" s="34">
        <v>0</v>
      </c>
      <c r="H55" s="27" t="s">
        <v>144</v>
      </c>
    </row>
    <row r="56" spans="1:8" x14ac:dyDescent="0.2">
      <c r="A56" s="25"/>
      <c r="B56" s="25"/>
      <c r="C56" s="35"/>
      <c r="D56" s="25"/>
      <c r="E56" s="25"/>
      <c r="F56" s="36"/>
      <c r="G56" s="36"/>
      <c r="H56" s="27" t="s">
        <v>144</v>
      </c>
    </row>
    <row r="57" spans="1:8" x14ac:dyDescent="0.2">
      <c r="A57" s="25"/>
      <c r="B57" s="25"/>
      <c r="C57" s="26" t="s">
        <v>154</v>
      </c>
      <c r="D57" s="25"/>
      <c r="E57" s="25"/>
      <c r="F57" s="25"/>
      <c r="G57" s="25"/>
      <c r="H57" s="27" t="s">
        <v>144</v>
      </c>
    </row>
    <row r="58" spans="1:8" x14ac:dyDescent="0.2">
      <c r="A58" s="25"/>
      <c r="B58" s="25"/>
      <c r="C58" s="26" t="s">
        <v>143</v>
      </c>
      <c r="D58" s="25"/>
      <c r="E58" s="25" t="s">
        <v>144</v>
      </c>
      <c r="F58" s="37" t="s">
        <v>146</v>
      </c>
      <c r="G58" s="34">
        <v>0</v>
      </c>
      <c r="H58" s="27" t="s">
        <v>144</v>
      </c>
    </row>
    <row r="59" spans="1:8" x14ac:dyDescent="0.2">
      <c r="A59" s="25"/>
      <c r="B59" s="25"/>
      <c r="C59" s="35"/>
      <c r="D59" s="25"/>
      <c r="E59" s="25"/>
      <c r="F59" s="36"/>
      <c r="G59" s="36"/>
      <c r="H59" s="27" t="s">
        <v>144</v>
      </c>
    </row>
    <row r="60" spans="1:8" x14ac:dyDescent="0.2">
      <c r="A60" s="25"/>
      <c r="B60" s="25"/>
      <c r="C60" s="26" t="s">
        <v>155</v>
      </c>
      <c r="D60" s="25"/>
      <c r="E60" s="25"/>
      <c r="F60" s="36"/>
      <c r="G60" s="36"/>
      <c r="H60" s="27" t="s">
        <v>144</v>
      </c>
    </row>
    <row r="61" spans="1:8" x14ac:dyDescent="0.2">
      <c r="A61" s="25"/>
      <c r="B61" s="25"/>
      <c r="C61" s="26" t="s">
        <v>143</v>
      </c>
      <c r="D61" s="25"/>
      <c r="E61" s="25" t="s">
        <v>144</v>
      </c>
      <c r="F61" s="37" t="s">
        <v>146</v>
      </c>
      <c r="G61" s="34">
        <v>0</v>
      </c>
      <c r="H61" s="27" t="s">
        <v>144</v>
      </c>
    </row>
    <row r="62" spans="1:8" x14ac:dyDescent="0.2">
      <c r="A62" s="25"/>
      <c r="B62" s="25"/>
      <c r="C62" s="35"/>
      <c r="D62" s="25"/>
      <c r="E62" s="25"/>
      <c r="F62" s="36"/>
      <c r="G62" s="36"/>
      <c r="H62" s="27" t="s">
        <v>144</v>
      </c>
    </row>
    <row r="63" spans="1:8" x14ac:dyDescent="0.2">
      <c r="A63" s="25"/>
      <c r="B63" s="25"/>
      <c r="C63" s="26" t="s">
        <v>156</v>
      </c>
      <c r="D63" s="25"/>
      <c r="E63" s="25"/>
      <c r="F63" s="33">
        <v>0</v>
      </c>
      <c r="G63" s="34">
        <v>0</v>
      </c>
      <c r="H63" s="27" t="s">
        <v>144</v>
      </c>
    </row>
    <row r="64" spans="1:8" x14ac:dyDescent="0.2">
      <c r="A64" s="25"/>
      <c r="B64" s="25"/>
      <c r="C64" s="35"/>
      <c r="D64" s="25"/>
      <c r="E64" s="25"/>
      <c r="F64" s="36"/>
      <c r="G64" s="36"/>
      <c r="H64" s="27" t="s">
        <v>144</v>
      </c>
    </row>
    <row r="65" spans="1:8" x14ac:dyDescent="0.2">
      <c r="A65" s="25"/>
      <c r="B65" s="25"/>
      <c r="C65" s="26" t="s">
        <v>157</v>
      </c>
      <c r="D65" s="25"/>
      <c r="E65" s="25"/>
      <c r="F65" s="36"/>
      <c r="G65" s="36"/>
      <c r="H65" s="27" t="s">
        <v>144</v>
      </c>
    </row>
    <row r="66" spans="1:8" x14ac:dyDescent="0.2">
      <c r="A66" s="25"/>
      <c r="B66" s="25"/>
      <c r="C66" s="26" t="s">
        <v>158</v>
      </c>
      <c r="D66" s="25"/>
      <c r="E66" s="25"/>
      <c r="F66" s="36"/>
      <c r="G66" s="36"/>
      <c r="H66" s="27" t="s">
        <v>144</v>
      </c>
    </row>
    <row r="67" spans="1:8" x14ac:dyDescent="0.2">
      <c r="A67" s="25"/>
      <c r="B67" s="25"/>
      <c r="C67" s="26" t="s">
        <v>143</v>
      </c>
      <c r="D67" s="25"/>
      <c r="E67" s="25" t="s">
        <v>144</v>
      </c>
      <c r="F67" s="37" t="s">
        <v>146</v>
      </c>
      <c r="G67" s="34">
        <v>0</v>
      </c>
      <c r="H67" s="27" t="s">
        <v>144</v>
      </c>
    </row>
    <row r="68" spans="1:8" x14ac:dyDescent="0.2">
      <c r="A68" s="25"/>
      <c r="B68" s="25"/>
      <c r="C68" s="35"/>
      <c r="D68" s="25"/>
      <c r="E68" s="25"/>
      <c r="F68" s="36"/>
      <c r="G68" s="36"/>
      <c r="H68" s="27" t="s">
        <v>144</v>
      </c>
    </row>
    <row r="69" spans="1:8" x14ac:dyDescent="0.2">
      <c r="A69" s="25"/>
      <c r="B69" s="25"/>
      <c r="C69" s="26" t="s">
        <v>159</v>
      </c>
      <c r="D69" s="25"/>
      <c r="E69" s="25"/>
      <c r="F69" s="36"/>
      <c r="G69" s="36"/>
      <c r="H69" s="27" t="s">
        <v>144</v>
      </c>
    </row>
    <row r="70" spans="1:8" x14ac:dyDescent="0.2">
      <c r="A70" s="25"/>
      <c r="B70" s="25"/>
      <c r="C70" s="26" t="s">
        <v>143</v>
      </c>
      <c r="D70" s="25"/>
      <c r="E70" s="25" t="s">
        <v>144</v>
      </c>
      <c r="F70" s="37" t="s">
        <v>146</v>
      </c>
      <c r="G70" s="34">
        <v>0</v>
      </c>
      <c r="H70" s="27" t="s">
        <v>144</v>
      </c>
    </row>
    <row r="71" spans="1:8" x14ac:dyDescent="0.2">
      <c r="A71" s="25"/>
      <c r="B71" s="25"/>
      <c r="C71" s="35"/>
      <c r="D71" s="25"/>
      <c r="E71" s="25"/>
      <c r="F71" s="36"/>
      <c r="G71" s="36"/>
      <c r="H71" s="27" t="s">
        <v>144</v>
      </c>
    </row>
    <row r="72" spans="1:8" x14ac:dyDescent="0.2">
      <c r="A72" s="25"/>
      <c r="B72" s="25"/>
      <c r="C72" s="26" t="s">
        <v>160</v>
      </c>
      <c r="D72" s="25"/>
      <c r="E72" s="25"/>
      <c r="F72" s="36"/>
      <c r="G72" s="36"/>
      <c r="H72" s="27" t="s">
        <v>144</v>
      </c>
    </row>
    <row r="73" spans="1:8" x14ac:dyDescent="0.2">
      <c r="A73" s="25"/>
      <c r="B73" s="25"/>
      <c r="C73" s="26" t="s">
        <v>143</v>
      </c>
      <c r="D73" s="25"/>
      <c r="E73" s="25" t="s">
        <v>144</v>
      </c>
      <c r="F73" s="37" t="s">
        <v>146</v>
      </c>
      <c r="G73" s="34">
        <v>0</v>
      </c>
      <c r="H73" s="27" t="s">
        <v>144</v>
      </c>
    </row>
    <row r="74" spans="1:8" x14ac:dyDescent="0.2">
      <c r="A74" s="25"/>
      <c r="B74" s="25"/>
      <c r="C74" s="35"/>
      <c r="D74" s="25"/>
      <c r="E74" s="25"/>
      <c r="F74" s="36"/>
      <c r="G74" s="36"/>
      <c r="H74" s="27" t="s">
        <v>144</v>
      </c>
    </row>
    <row r="75" spans="1:8" x14ac:dyDescent="0.2">
      <c r="A75" s="25"/>
      <c r="B75" s="25"/>
      <c r="C75" s="26" t="s">
        <v>161</v>
      </c>
      <c r="D75" s="25"/>
      <c r="E75" s="25"/>
      <c r="F75" s="36"/>
      <c r="G75" s="36"/>
      <c r="H75" s="27" t="s">
        <v>144</v>
      </c>
    </row>
    <row r="76" spans="1:8" x14ac:dyDescent="0.2">
      <c r="A76" s="28">
        <v>1</v>
      </c>
      <c r="B76" s="29"/>
      <c r="C76" s="29" t="s">
        <v>162</v>
      </c>
      <c r="D76" s="29"/>
      <c r="E76" s="39"/>
      <c r="F76" s="31">
        <v>11234.508262545</v>
      </c>
      <c r="G76" s="32">
        <v>0.10623094</v>
      </c>
      <c r="H76" s="27">
        <v>5.95</v>
      </c>
    </row>
    <row r="77" spans="1:8" x14ac:dyDescent="0.2">
      <c r="A77" s="25"/>
      <c r="B77" s="25"/>
      <c r="C77" s="26" t="s">
        <v>143</v>
      </c>
      <c r="D77" s="25"/>
      <c r="E77" s="25" t="s">
        <v>144</v>
      </c>
      <c r="F77" s="33">
        <v>11234.508262545</v>
      </c>
      <c r="G77" s="34">
        <v>0.10623094</v>
      </c>
      <c r="H77" s="27" t="s">
        <v>144</v>
      </c>
    </row>
    <row r="78" spans="1:8" x14ac:dyDescent="0.2">
      <c r="A78" s="25"/>
      <c r="B78" s="25"/>
      <c r="C78" s="35"/>
      <c r="D78" s="25"/>
      <c r="E78" s="25"/>
      <c r="F78" s="36"/>
      <c r="G78" s="36"/>
      <c r="H78" s="27" t="s">
        <v>144</v>
      </c>
    </row>
    <row r="79" spans="1:8" x14ac:dyDescent="0.2">
      <c r="A79" s="25"/>
      <c r="B79" s="25"/>
      <c r="C79" s="26" t="s">
        <v>163</v>
      </c>
      <c r="D79" s="25"/>
      <c r="E79" s="25"/>
      <c r="F79" s="33">
        <v>11234.508262545</v>
      </c>
      <c r="G79" s="34">
        <v>0.10623094</v>
      </c>
      <c r="H79" s="27" t="s">
        <v>144</v>
      </c>
    </row>
    <row r="80" spans="1:8" x14ac:dyDescent="0.2">
      <c r="A80" s="25"/>
      <c r="B80" s="25"/>
      <c r="C80" s="36"/>
      <c r="D80" s="25"/>
      <c r="E80" s="25"/>
      <c r="F80" s="25"/>
      <c r="G80" s="25"/>
      <c r="H80" s="27" t="s">
        <v>144</v>
      </c>
    </row>
    <row r="81" spans="1:10" x14ac:dyDescent="0.2">
      <c r="A81" s="25"/>
      <c r="B81" s="25"/>
      <c r="C81" s="26" t="s">
        <v>164</v>
      </c>
      <c r="D81" s="25"/>
      <c r="E81" s="25"/>
      <c r="F81" s="25"/>
      <c r="G81" s="25"/>
      <c r="H81" s="27" t="s">
        <v>144</v>
      </c>
    </row>
    <row r="82" spans="1:10" x14ac:dyDescent="0.2">
      <c r="A82" s="25"/>
      <c r="B82" s="25"/>
      <c r="C82" s="26" t="s">
        <v>165</v>
      </c>
      <c r="D82" s="25"/>
      <c r="E82" s="25"/>
      <c r="F82" s="25"/>
      <c r="G82" s="25"/>
      <c r="H82" s="27" t="s">
        <v>144</v>
      </c>
    </row>
    <row r="83" spans="1:10" x14ac:dyDescent="0.2">
      <c r="A83" s="25"/>
      <c r="B83" s="25"/>
      <c r="C83" s="26" t="s">
        <v>143</v>
      </c>
      <c r="D83" s="25"/>
      <c r="E83" s="25" t="s">
        <v>144</v>
      </c>
      <c r="F83" s="37" t="s">
        <v>146</v>
      </c>
      <c r="G83" s="34">
        <v>0</v>
      </c>
      <c r="H83" s="27" t="s">
        <v>144</v>
      </c>
    </row>
    <row r="84" spans="1:10" x14ac:dyDescent="0.2">
      <c r="A84" s="25"/>
      <c r="B84" s="25"/>
      <c r="C84" s="35"/>
      <c r="D84" s="25"/>
      <c r="E84" s="25"/>
      <c r="F84" s="36"/>
      <c r="G84" s="36"/>
      <c r="H84" s="27" t="s">
        <v>144</v>
      </c>
    </row>
    <row r="85" spans="1:10" x14ac:dyDescent="0.2">
      <c r="A85" s="25"/>
      <c r="B85" s="25"/>
      <c r="C85" s="26" t="s">
        <v>166</v>
      </c>
      <c r="D85" s="25"/>
      <c r="E85" s="25"/>
      <c r="F85" s="25"/>
      <c r="G85" s="25"/>
      <c r="H85" s="27" t="s">
        <v>144</v>
      </c>
    </row>
    <row r="86" spans="1:10" x14ac:dyDescent="0.2">
      <c r="A86" s="25"/>
      <c r="B86" s="25"/>
      <c r="C86" s="26" t="s">
        <v>167</v>
      </c>
      <c r="D86" s="25"/>
      <c r="E86" s="25"/>
      <c r="F86" s="25"/>
      <c r="G86" s="25"/>
      <c r="H86" s="27" t="s">
        <v>144</v>
      </c>
    </row>
    <row r="87" spans="1:10" x14ac:dyDescent="0.2">
      <c r="A87" s="25"/>
      <c r="B87" s="25"/>
      <c r="C87" s="26" t="s">
        <v>143</v>
      </c>
      <c r="D87" s="25"/>
      <c r="E87" s="25" t="s">
        <v>144</v>
      </c>
      <c r="F87" s="37" t="s">
        <v>146</v>
      </c>
      <c r="G87" s="34">
        <v>0</v>
      </c>
      <c r="H87" s="27" t="s">
        <v>144</v>
      </c>
    </row>
    <row r="88" spans="1:10" x14ac:dyDescent="0.2">
      <c r="A88" s="25"/>
      <c r="B88" s="25"/>
      <c r="C88" s="35"/>
      <c r="D88" s="25"/>
      <c r="E88" s="25"/>
      <c r="F88" s="36"/>
      <c r="G88" s="36"/>
      <c r="H88" s="27" t="s">
        <v>144</v>
      </c>
    </row>
    <row r="89" spans="1:10" ht="25.5" x14ac:dyDescent="0.2">
      <c r="A89" s="25"/>
      <c r="B89" s="25"/>
      <c r="C89" s="26" t="s">
        <v>168</v>
      </c>
      <c r="D89" s="25"/>
      <c r="E89" s="25"/>
      <c r="F89" s="36"/>
      <c r="G89" s="36"/>
      <c r="H89" s="27" t="s">
        <v>144</v>
      </c>
    </row>
    <row r="90" spans="1:10" x14ac:dyDescent="0.2">
      <c r="A90" s="25"/>
      <c r="B90" s="25"/>
      <c r="C90" s="26" t="s">
        <v>143</v>
      </c>
      <c r="D90" s="25"/>
      <c r="E90" s="25" t="s">
        <v>144</v>
      </c>
      <c r="F90" s="37" t="s">
        <v>146</v>
      </c>
      <c r="G90" s="34">
        <v>0</v>
      </c>
      <c r="H90" s="27" t="s">
        <v>144</v>
      </c>
    </row>
    <row r="91" spans="1:10" x14ac:dyDescent="0.2">
      <c r="A91" s="25"/>
      <c r="B91" s="25"/>
      <c r="C91" s="35"/>
      <c r="D91" s="25"/>
      <c r="E91" s="25"/>
      <c r="F91" s="36"/>
      <c r="G91" s="36"/>
      <c r="H91" s="27" t="s">
        <v>144</v>
      </c>
    </row>
    <row r="92" spans="1:10" x14ac:dyDescent="0.2">
      <c r="A92" s="39"/>
      <c r="B92" s="29"/>
      <c r="C92" s="29" t="s">
        <v>169</v>
      </c>
      <c r="D92" s="29"/>
      <c r="E92" s="39"/>
      <c r="F92" s="31">
        <v>-2104.1324177199999</v>
      </c>
      <c r="G92" s="32">
        <v>-1.9896199999999999E-2</v>
      </c>
      <c r="H92" s="27" t="s">
        <v>144</v>
      </c>
    </row>
    <row r="93" spans="1:10" x14ac:dyDescent="0.2">
      <c r="A93" s="35"/>
      <c r="B93" s="35"/>
      <c r="C93" s="26" t="s">
        <v>170</v>
      </c>
      <c r="D93" s="36"/>
      <c r="E93" s="36"/>
      <c r="F93" s="33">
        <v>105755.51596782501</v>
      </c>
      <c r="G93" s="40">
        <v>1.0000000099999999</v>
      </c>
      <c r="H93" s="27" t="s">
        <v>144</v>
      </c>
    </row>
    <row r="94" spans="1:10" x14ac:dyDescent="0.2">
      <c r="A94" s="41"/>
      <c r="B94" s="41"/>
      <c r="C94" s="41"/>
      <c r="D94" s="42"/>
      <c r="E94" s="42"/>
      <c r="F94" s="42"/>
      <c r="G94" s="42"/>
    </row>
    <row r="95" spans="1:10" x14ac:dyDescent="0.2">
      <c r="A95" s="43"/>
      <c r="B95" s="242" t="s">
        <v>873</v>
      </c>
      <c r="C95" s="242"/>
      <c r="D95" s="242"/>
      <c r="E95" s="242"/>
      <c r="F95" s="242"/>
      <c r="G95" s="242"/>
      <c r="H95" s="242"/>
      <c r="J95" s="45"/>
    </row>
    <row r="96" spans="1:10" x14ac:dyDescent="0.2">
      <c r="A96" s="43"/>
      <c r="B96" s="242" t="s">
        <v>874</v>
      </c>
      <c r="C96" s="242"/>
      <c r="D96" s="242"/>
      <c r="E96" s="242"/>
      <c r="F96" s="242"/>
      <c r="G96" s="242"/>
      <c r="H96" s="242"/>
      <c r="J96" s="45"/>
    </row>
    <row r="97" spans="1:17" x14ac:dyDescent="0.2">
      <c r="A97" s="43"/>
      <c r="B97" s="242" t="s">
        <v>875</v>
      </c>
      <c r="C97" s="242"/>
      <c r="D97" s="242"/>
      <c r="E97" s="242"/>
      <c r="F97" s="242"/>
      <c r="G97" s="242"/>
      <c r="H97" s="242"/>
      <c r="J97" s="45"/>
    </row>
    <row r="98" spans="1:17" s="47" customFormat="1" ht="66.75" customHeight="1" x14ac:dyDescent="0.25">
      <c r="A98" s="46"/>
      <c r="B98" s="243" t="s">
        <v>876</v>
      </c>
      <c r="C98" s="243"/>
      <c r="D98" s="243"/>
      <c r="E98" s="243"/>
      <c r="F98" s="243"/>
      <c r="G98" s="243"/>
      <c r="H98" s="243"/>
      <c r="I98"/>
      <c r="J98" s="45"/>
      <c r="K98"/>
      <c r="L98"/>
      <c r="M98"/>
      <c r="N98"/>
      <c r="O98"/>
      <c r="P98"/>
      <c r="Q98"/>
    </row>
    <row r="99" spans="1:17" x14ac:dyDescent="0.2">
      <c r="A99" s="43"/>
      <c r="B99" s="242" t="s">
        <v>877</v>
      </c>
      <c r="C99" s="242"/>
      <c r="D99" s="242"/>
      <c r="E99" s="242"/>
      <c r="F99" s="242"/>
      <c r="G99" s="242"/>
      <c r="H99" s="242"/>
      <c r="J99" s="45"/>
    </row>
    <row r="100" spans="1:17" x14ac:dyDescent="0.2">
      <c r="A100" s="48"/>
      <c r="B100" s="48"/>
      <c r="C100" s="48"/>
      <c r="D100" s="49"/>
      <c r="E100" s="49"/>
      <c r="F100" s="49"/>
      <c r="G100" s="49"/>
    </row>
    <row r="101" spans="1:17" x14ac:dyDescent="0.2">
      <c r="A101" s="48"/>
      <c r="B101" s="244" t="s">
        <v>171</v>
      </c>
      <c r="C101" s="245"/>
      <c r="D101" s="246"/>
      <c r="E101" s="50"/>
      <c r="F101" s="49"/>
      <c r="G101" s="49"/>
    </row>
    <row r="102" spans="1:17" ht="27.75" customHeight="1" x14ac:dyDescent="0.2">
      <c r="A102" s="48"/>
      <c r="B102" s="239" t="s">
        <v>172</v>
      </c>
      <c r="C102" s="240"/>
      <c r="D102" s="26" t="s">
        <v>173</v>
      </c>
      <c r="E102" s="50"/>
      <c r="F102" s="49"/>
      <c r="G102" s="49"/>
    </row>
    <row r="103" spans="1:17" ht="12.75" customHeight="1" x14ac:dyDescent="0.2">
      <c r="A103" s="43"/>
      <c r="B103" s="237" t="s">
        <v>879</v>
      </c>
      <c r="C103" s="238"/>
      <c r="D103" s="51" t="s">
        <v>173</v>
      </c>
      <c r="E103" s="52"/>
      <c r="F103" s="53"/>
      <c r="G103" s="53"/>
    </row>
    <row r="104" spans="1:17" x14ac:dyDescent="0.2">
      <c r="A104" s="48"/>
      <c r="B104" s="239" t="s">
        <v>174</v>
      </c>
      <c r="C104" s="240"/>
      <c r="D104" s="36" t="s">
        <v>144</v>
      </c>
      <c r="E104" s="50"/>
      <c r="F104" s="49"/>
      <c r="G104" s="49"/>
    </row>
    <row r="105" spans="1:17" x14ac:dyDescent="0.2">
      <c r="A105" s="54"/>
      <c r="B105" s="55" t="s">
        <v>144</v>
      </c>
      <c r="C105" s="55" t="s">
        <v>878</v>
      </c>
      <c r="D105" s="55" t="s">
        <v>175</v>
      </c>
      <c r="E105" s="54"/>
      <c r="F105" s="54"/>
      <c r="G105" s="54"/>
      <c r="H105" s="54"/>
      <c r="J105" s="45"/>
    </row>
    <row r="106" spans="1:17" x14ac:dyDescent="0.2">
      <c r="A106" s="54"/>
      <c r="B106" s="56" t="s">
        <v>176</v>
      </c>
      <c r="C106" s="57">
        <v>45747</v>
      </c>
      <c r="D106" s="57">
        <v>45777</v>
      </c>
      <c r="E106" s="54"/>
      <c r="F106" s="54"/>
      <c r="G106" s="54"/>
      <c r="J106" s="45"/>
    </row>
    <row r="107" spans="1:17" x14ac:dyDescent="0.2">
      <c r="A107" s="58"/>
      <c r="B107" s="29" t="s">
        <v>177</v>
      </c>
      <c r="C107" s="59">
        <v>165.68620000000001</v>
      </c>
      <c r="D107" s="59">
        <v>168.62809999999999</v>
      </c>
      <c r="E107" s="58"/>
      <c r="F107" s="60"/>
      <c r="G107" s="61"/>
    </row>
    <row r="108" spans="1:17" ht="25.5" x14ac:dyDescent="0.2">
      <c r="A108" s="58"/>
      <c r="B108" s="29" t="s">
        <v>911</v>
      </c>
      <c r="C108" s="59">
        <v>43.8733</v>
      </c>
      <c r="D108" s="59">
        <v>42.8795</v>
      </c>
      <c r="E108" s="58"/>
      <c r="F108" s="60"/>
      <c r="G108" s="61"/>
    </row>
    <row r="109" spans="1:17" x14ac:dyDescent="0.2">
      <c r="A109" s="58"/>
      <c r="B109" s="29" t="s">
        <v>178</v>
      </c>
      <c r="C109" s="59">
        <v>150.0523</v>
      </c>
      <c r="D109" s="59">
        <v>152.59610000000001</v>
      </c>
      <c r="E109" s="58"/>
      <c r="F109" s="60"/>
      <c r="G109" s="61"/>
    </row>
    <row r="110" spans="1:17" ht="25.5" x14ac:dyDescent="0.2">
      <c r="A110" s="58"/>
      <c r="B110" s="29" t="s">
        <v>912</v>
      </c>
      <c r="C110" s="59">
        <v>40.465200000000003</v>
      </c>
      <c r="D110" s="59">
        <v>39.517000000000003</v>
      </c>
      <c r="E110" s="58"/>
      <c r="F110" s="60"/>
      <c r="G110" s="61"/>
    </row>
    <row r="111" spans="1:17" x14ac:dyDescent="0.2">
      <c r="A111" s="58"/>
      <c r="B111" s="58"/>
      <c r="C111" s="58"/>
      <c r="D111" s="58"/>
      <c r="E111" s="58"/>
      <c r="F111" s="58"/>
      <c r="G111" s="58"/>
    </row>
    <row r="112" spans="1:17" x14ac:dyDescent="0.2">
      <c r="A112" s="58"/>
      <c r="B112" s="239" t="s">
        <v>880</v>
      </c>
      <c r="C112" s="240"/>
      <c r="D112" s="26" t="s">
        <v>144</v>
      </c>
      <c r="E112" s="58"/>
      <c r="F112" s="58"/>
      <c r="G112" s="58"/>
    </row>
    <row r="113" spans="1:7" x14ac:dyDescent="0.2">
      <c r="A113" s="58"/>
      <c r="B113" s="114" t="s">
        <v>176</v>
      </c>
      <c r="C113" s="115" t="s">
        <v>614</v>
      </c>
      <c r="D113" s="115" t="s">
        <v>615</v>
      </c>
      <c r="E113" s="58"/>
      <c r="F113" s="58"/>
      <c r="G113" s="58"/>
    </row>
    <row r="114" spans="1:7" ht="25.5" x14ac:dyDescent="0.2">
      <c r="A114" s="58"/>
      <c r="B114" s="29" t="s">
        <v>911</v>
      </c>
      <c r="C114" s="116">
        <v>1.768</v>
      </c>
      <c r="D114" s="116" t="s">
        <v>655</v>
      </c>
      <c r="E114" s="58"/>
      <c r="F114" s="60"/>
      <c r="G114" s="61"/>
    </row>
    <row r="115" spans="1:7" ht="25.5" x14ac:dyDescent="0.2">
      <c r="A115" s="58"/>
      <c r="B115" s="29" t="s">
        <v>912</v>
      </c>
      <c r="C115" s="116">
        <v>1.63</v>
      </c>
      <c r="D115" s="116">
        <v>1.63</v>
      </c>
      <c r="E115" s="58"/>
      <c r="F115" s="60"/>
      <c r="G115" s="61"/>
    </row>
    <row r="116" spans="1:7" x14ac:dyDescent="0.2">
      <c r="A116" s="58"/>
      <c r="B116" s="117"/>
      <c r="C116" s="117"/>
      <c r="D116" s="118"/>
      <c r="E116" s="58"/>
      <c r="F116" s="60"/>
      <c r="G116" s="61"/>
    </row>
    <row r="117" spans="1:7" ht="29.1" customHeight="1" x14ac:dyDescent="0.2">
      <c r="A117" s="54"/>
      <c r="B117" s="237" t="s">
        <v>179</v>
      </c>
      <c r="C117" s="238"/>
      <c r="D117" s="51" t="s">
        <v>173</v>
      </c>
      <c r="E117" s="65"/>
      <c r="F117" s="54"/>
      <c r="G117" s="54"/>
    </row>
    <row r="118" spans="1:7" ht="29.1" customHeight="1" x14ac:dyDescent="0.2">
      <c r="A118" s="54"/>
      <c r="B118" s="237" t="s">
        <v>180</v>
      </c>
      <c r="C118" s="238"/>
      <c r="D118" s="51" t="s">
        <v>173</v>
      </c>
      <c r="E118" s="65"/>
      <c r="F118" s="54"/>
      <c r="G118" s="54"/>
    </row>
    <row r="119" spans="1:7" ht="17.100000000000001" customHeight="1" x14ac:dyDescent="0.2">
      <c r="A119" s="54"/>
      <c r="B119" s="237" t="s">
        <v>181</v>
      </c>
      <c r="C119" s="238"/>
      <c r="D119" s="51" t="s">
        <v>173</v>
      </c>
      <c r="E119" s="65"/>
      <c r="F119" s="54"/>
      <c r="G119" s="54"/>
    </row>
    <row r="120" spans="1:7" ht="17.100000000000001" customHeight="1" x14ac:dyDescent="0.2">
      <c r="A120" s="54"/>
      <c r="B120" s="237" t="s">
        <v>182</v>
      </c>
      <c r="C120" s="238"/>
      <c r="D120" s="66">
        <v>0.75587010070790883</v>
      </c>
      <c r="E120" s="54"/>
      <c r="F120" s="44"/>
      <c r="G120" s="64"/>
    </row>
    <row r="122" spans="1:7" x14ac:dyDescent="0.2">
      <c r="B122" s="236" t="s">
        <v>881</v>
      </c>
      <c r="C122" s="236"/>
    </row>
    <row r="124" spans="1:7" ht="153.75" customHeight="1" x14ac:dyDescent="0.2"/>
    <row r="127" spans="1:7" x14ac:dyDescent="0.2">
      <c r="B127" s="67" t="s">
        <v>882</v>
      </c>
      <c r="C127" s="68"/>
      <c r="D127" s="67" t="s">
        <v>885</v>
      </c>
    </row>
    <row r="128" spans="1:7" x14ac:dyDescent="0.2">
      <c r="B128" s="67" t="s">
        <v>1023</v>
      </c>
      <c r="D128" s="67" t="s">
        <v>1024</v>
      </c>
    </row>
    <row r="129" customFormat="1" ht="165" customHeight="1" x14ac:dyDescent="0.2"/>
    <row r="145" customFormat="1" x14ac:dyDescent="0.2"/>
    <row r="146" customFormat="1" x14ac:dyDescent="0.2"/>
    <row r="147" customFormat="1" x14ac:dyDescent="0.2"/>
    <row r="148" customFormat="1" x14ac:dyDescent="0.2"/>
    <row r="149" customFormat="1" x14ac:dyDescent="0.2"/>
  </sheetData>
  <mergeCells count="18">
    <mergeCell ref="B103:C103"/>
    <mergeCell ref="A1:H1"/>
    <mergeCell ref="A2:H2"/>
    <mergeCell ref="A3:H3"/>
    <mergeCell ref="B95:H95"/>
    <mergeCell ref="B96:H96"/>
    <mergeCell ref="B97:H97"/>
    <mergeCell ref="B98:H98"/>
    <mergeCell ref="B99:H99"/>
    <mergeCell ref="B101:D101"/>
    <mergeCell ref="B102:C102"/>
    <mergeCell ref="B122:C122"/>
    <mergeCell ref="B104:C104"/>
    <mergeCell ref="B112:C112"/>
    <mergeCell ref="B118:C118"/>
    <mergeCell ref="B119:C119"/>
    <mergeCell ref="B120:C120"/>
    <mergeCell ref="B117:C117"/>
  </mergeCells>
  <hyperlinks>
    <hyperlink ref="I1" location="Index!B2" display="Index" xr:uid="{FA7A70E1-5500-43CD-B6CE-8A7B6B6811C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CD23-6668-4773-BFAB-E723C4CF7CB4}">
  <sheetPr>
    <outlinePr summaryBelow="0" summaryRight="0"/>
  </sheetPr>
  <dimension ref="A1:Q162"/>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1</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11</v>
      </c>
      <c r="C7" s="29" t="s">
        <v>12</v>
      </c>
      <c r="D7" s="29" t="s">
        <v>13</v>
      </c>
      <c r="E7" s="30">
        <v>590000</v>
      </c>
      <c r="F7" s="31">
        <v>8289.5</v>
      </c>
      <c r="G7" s="32">
        <v>9.1966699999999998E-2</v>
      </c>
      <c r="H7" s="27" t="s">
        <v>144</v>
      </c>
    </row>
    <row r="8" spans="1:9" x14ac:dyDescent="0.2">
      <c r="A8" s="28">
        <v>2</v>
      </c>
      <c r="B8" s="29" t="s">
        <v>14</v>
      </c>
      <c r="C8" s="29" t="s">
        <v>15</v>
      </c>
      <c r="D8" s="29" t="s">
        <v>16</v>
      </c>
      <c r="E8" s="30">
        <v>435000</v>
      </c>
      <c r="F8" s="31">
        <v>8110.5749999999998</v>
      </c>
      <c r="G8" s="32">
        <v>8.9981640000000002E-2</v>
      </c>
      <c r="H8" s="27" t="s">
        <v>144</v>
      </c>
    </row>
    <row r="9" spans="1:9" x14ac:dyDescent="0.2">
      <c r="A9" s="28">
        <v>3</v>
      </c>
      <c r="B9" s="29" t="s">
        <v>17</v>
      </c>
      <c r="C9" s="29" t="s">
        <v>18</v>
      </c>
      <c r="D9" s="29" t="s">
        <v>19</v>
      </c>
      <c r="E9" s="30">
        <v>210000</v>
      </c>
      <c r="F9" s="31">
        <v>7016.1</v>
      </c>
      <c r="G9" s="32">
        <v>7.7839140000000001E-2</v>
      </c>
      <c r="H9" s="27" t="s">
        <v>144</v>
      </c>
    </row>
    <row r="10" spans="1:9" x14ac:dyDescent="0.2">
      <c r="A10" s="28">
        <v>4</v>
      </c>
      <c r="B10" s="29" t="s">
        <v>20</v>
      </c>
      <c r="C10" s="29" t="s">
        <v>21</v>
      </c>
      <c r="D10" s="29" t="s">
        <v>22</v>
      </c>
      <c r="E10" s="30">
        <v>1340000</v>
      </c>
      <c r="F10" s="31">
        <v>4750.97</v>
      </c>
      <c r="G10" s="32">
        <v>5.2708970000000001E-2</v>
      </c>
      <c r="H10" s="27" t="s">
        <v>144</v>
      </c>
    </row>
    <row r="11" spans="1:9" ht="25.5" x14ac:dyDescent="0.2">
      <c r="A11" s="28">
        <v>5</v>
      </c>
      <c r="B11" s="29" t="s">
        <v>23</v>
      </c>
      <c r="C11" s="29" t="s">
        <v>24</v>
      </c>
      <c r="D11" s="29" t="s">
        <v>25</v>
      </c>
      <c r="E11" s="30">
        <v>28000</v>
      </c>
      <c r="F11" s="31">
        <v>3259.48</v>
      </c>
      <c r="G11" s="32">
        <v>3.6161850000000002E-2</v>
      </c>
      <c r="H11" s="27" t="s">
        <v>144</v>
      </c>
    </row>
    <row r="12" spans="1:9" x14ac:dyDescent="0.2">
      <c r="A12" s="28">
        <v>6</v>
      </c>
      <c r="B12" s="29" t="s">
        <v>26</v>
      </c>
      <c r="C12" s="29" t="s">
        <v>27</v>
      </c>
      <c r="D12" s="29" t="s">
        <v>28</v>
      </c>
      <c r="E12" s="30">
        <v>193000</v>
      </c>
      <c r="F12" s="31">
        <v>2754.11</v>
      </c>
      <c r="G12" s="32">
        <v>3.055509E-2</v>
      </c>
      <c r="H12" s="27" t="s">
        <v>144</v>
      </c>
    </row>
    <row r="13" spans="1:9" x14ac:dyDescent="0.2">
      <c r="A13" s="28">
        <v>7</v>
      </c>
      <c r="B13" s="29" t="s">
        <v>29</v>
      </c>
      <c r="C13" s="29" t="s">
        <v>30</v>
      </c>
      <c r="D13" s="29" t="s">
        <v>22</v>
      </c>
      <c r="E13" s="30">
        <v>800000</v>
      </c>
      <c r="F13" s="31">
        <v>2459.6</v>
      </c>
      <c r="G13" s="32">
        <v>2.728769E-2</v>
      </c>
      <c r="H13" s="27" t="s">
        <v>144</v>
      </c>
    </row>
    <row r="14" spans="1:9" x14ac:dyDescent="0.2">
      <c r="A14" s="28">
        <v>8</v>
      </c>
      <c r="B14" s="29" t="s">
        <v>31</v>
      </c>
      <c r="C14" s="29" t="s">
        <v>32</v>
      </c>
      <c r="D14" s="29" t="s">
        <v>33</v>
      </c>
      <c r="E14" s="30">
        <v>600000</v>
      </c>
      <c r="F14" s="31">
        <v>1884.6</v>
      </c>
      <c r="G14" s="32">
        <v>2.0908429999999999E-2</v>
      </c>
      <c r="H14" s="27" t="s">
        <v>144</v>
      </c>
    </row>
    <row r="15" spans="1:9" x14ac:dyDescent="0.2">
      <c r="A15" s="28">
        <v>9</v>
      </c>
      <c r="B15" s="29" t="s">
        <v>34</v>
      </c>
      <c r="C15" s="29" t="s">
        <v>35</v>
      </c>
      <c r="D15" s="29" t="s">
        <v>13</v>
      </c>
      <c r="E15" s="30">
        <v>575000</v>
      </c>
      <c r="F15" s="31">
        <v>1782.7874999999999</v>
      </c>
      <c r="G15" s="32">
        <v>1.977889E-2</v>
      </c>
      <c r="H15" s="27" t="s">
        <v>144</v>
      </c>
    </row>
    <row r="16" spans="1:9" ht="25.5" x14ac:dyDescent="0.2">
      <c r="A16" s="28">
        <v>10</v>
      </c>
      <c r="B16" s="29" t="s">
        <v>36</v>
      </c>
      <c r="C16" s="29" t="s">
        <v>37</v>
      </c>
      <c r="D16" s="29" t="s">
        <v>25</v>
      </c>
      <c r="E16" s="30">
        <v>30000</v>
      </c>
      <c r="F16" s="31">
        <v>1533.81</v>
      </c>
      <c r="G16" s="32">
        <v>1.701664E-2</v>
      </c>
      <c r="H16" s="27" t="s">
        <v>144</v>
      </c>
    </row>
    <row r="17" spans="1:8" x14ac:dyDescent="0.2">
      <c r="A17" s="28">
        <v>11</v>
      </c>
      <c r="B17" s="29" t="s">
        <v>38</v>
      </c>
      <c r="C17" s="29" t="s">
        <v>39</v>
      </c>
      <c r="D17" s="29" t="s">
        <v>28</v>
      </c>
      <c r="E17" s="30">
        <v>190000</v>
      </c>
      <c r="F17" s="31">
        <v>1498.4349999999999</v>
      </c>
      <c r="G17" s="32">
        <v>1.6624179999999999E-2</v>
      </c>
      <c r="H17" s="27" t="s">
        <v>144</v>
      </c>
    </row>
    <row r="18" spans="1:8" x14ac:dyDescent="0.2">
      <c r="A18" s="28">
        <v>12</v>
      </c>
      <c r="B18" s="29" t="s">
        <v>40</v>
      </c>
      <c r="C18" s="29" t="s">
        <v>41</v>
      </c>
      <c r="D18" s="29" t="s">
        <v>42</v>
      </c>
      <c r="E18" s="30">
        <v>94000</v>
      </c>
      <c r="F18" s="31">
        <v>1472.134</v>
      </c>
      <c r="G18" s="32">
        <v>1.6332389999999999E-2</v>
      </c>
      <c r="H18" s="27" t="s">
        <v>144</v>
      </c>
    </row>
    <row r="19" spans="1:8" x14ac:dyDescent="0.2">
      <c r="A19" s="28">
        <v>13</v>
      </c>
      <c r="B19" s="29" t="s">
        <v>43</v>
      </c>
      <c r="C19" s="29" t="s">
        <v>44</v>
      </c>
      <c r="D19" s="29" t="s">
        <v>22</v>
      </c>
      <c r="E19" s="30">
        <v>350000</v>
      </c>
      <c r="F19" s="31">
        <v>1345.4</v>
      </c>
      <c r="G19" s="32">
        <v>1.492635E-2</v>
      </c>
      <c r="H19" s="27" t="s">
        <v>144</v>
      </c>
    </row>
    <row r="20" spans="1:8" x14ac:dyDescent="0.2">
      <c r="A20" s="28">
        <v>14</v>
      </c>
      <c r="B20" s="29" t="s">
        <v>45</v>
      </c>
      <c r="C20" s="29" t="s">
        <v>46</v>
      </c>
      <c r="D20" s="29" t="s">
        <v>47</v>
      </c>
      <c r="E20" s="30">
        <v>550000</v>
      </c>
      <c r="F20" s="31">
        <v>1344.4749999999999</v>
      </c>
      <c r="G20" s="32">
        <v>1.491609E-2</v>
      </c>
      <c r="H20" s="27" t="s">
        <v>144</v>
      </c>
    </row>
    <row r="21" spans="1:8" ht="25.5" x14ac:dyDescent="0.2">
      <c r="A21" s="28">
        <v>15</v>
      </c>
      <c r="B21" s="29" t="s">
        <v>48</v>
      </c>
      <c r="C21" s="29" t="s">
        <v>49</v>
      </c>
      <c r="D21" s="29" t="s">
        <v>50</v>
      </c>
      <c r="E21" s="30">
        <v>110000</v>
      </c>
      <c r="F21" s="31">
        <v>1338.15</v>
      </c>
      <c r="G21" s="32">
        <v>1.484592E-2</v>
      </c>
      <c r="H21" s="27" t="s">
        <v>144</v>
      </c>
    </row>
    <row r="22" spans="1:8" x14ac:dyDescent="0.2">
      <c r="A22" s="28">
        <v>16</v>
      </c>
      <c r="B22" s="29" t="s">
        <v>51</v>
      </c>
      <c r="C22" s="29" t="s">
        <v>52</v>
      </c>
      <c r="D22" s="29" t="s">
        <v>16</v>
      </c>
      <c r="E22" s="30">
        <v>325000</v>
      </c>
      <c r="F22" s="31">
        <v>1326.65</v>
      </c>
      <c r="G22" s="32">
        <v>1.471833E-2</v>
      </c>
      <c r="H22" s="27" t="s">
        <v>144</v>
      </c>
    </row>
    <row r="23" spans="1:8" x14ac:dyDescent="0.2">
      <c r="A23" s="28">
        <v>17</v>
      </c>
      <c r="B23" s="29" t="s">
        <v>53</v>
      </c>
      <c r="C23" s="29" t="s">
        <v>54</v>
      </c>
      <c r="D23" s="29" t="s">
        <v>55</v>
      </c>
      <c r="E23" s="30">
        <v>21500</v>
      </c>
      <c r="F23" s="31">
        <v>1323.4324999999999</v>
      </c>
      <c r="G23" s="32">
        <v>1.468264E-2</v>
      </c>
      <c r="H23" s="27" t="s">
        <v>144</v>
      </c>
    </row>
    <row r="24" spans="1:8" x14ac:dyDescent="0.2">
      <c r="A24" s="28">
        <v>18</v>
      </c>
      <c r="B24" s="29" t="s">
        <v>56</v>
      </c>
      <c r="C24" s="29" t="s">
        <v>57</v>
      </c>
      <c r="D24" s="29" t="s">
        <v>58</v>
      </c>
      <c r="E24" s="30">
        <v>127695</v>
      </c>
      <c r="F24" s="31">
        <v>1313.4707699999999</v>
      </c>
      <c r="G24" s="32">
        <v>1.4572119999999999E-2</v>
      </c>
      <c r="H24" s="27" t="s">
        <v>144</v>
      </c>
    </row>
    <row r="25" spans="1:8" x14ac:dyDescent="0.2">
      <c r="A25" s="28">
        <v>19</v>
      </c>
      <c r="B25" s="29" t="s">
        <v>59</v>
      </c>
      <c r="C25" s="29" t="s">
        <v>60</v>
      </c>
      <c r="D25" s="29" t="s">
        <v>61</v>
      </c>
      <c r="E25" s="30">
        <v>25000</v>
      </c>
      <c r="F25" s="31">
        <v>1312.375</v>
      </c>
      <c r="G25" s="32">
        <v>1.455996E-2</v>
      </c>
      <c r="H25" s="27" t="s">
        <v>144</v>
      </c>
    </row>
    <row r="26" spans="1:8" x14ac:dyDescent="0.2">
      <c r="A26" s="28">
        <v>20</v>
      </c>
      <c r="B26" s="29" t="s">
        <v>62</v>
      </c>
      <c r="C26" s="29" t="s">
        <v>63</v>
      </c>
      <c r="D26" s="29" t="s">
        <v>16</v>
      </c>
      <c r="E26" s="30">
        <v>77000</v>
      </c>
      <c r="F26" s="31">
        <v>1300.607</v>
      </c>
      <c r="G26" s="32">
        <v>1.44294E-2</v>
      </c>
      <c r="H26" s="27" t="s">
        <v>144</v>
      </c>
    </row>
    <row r="27" spans="1:8" x14ac:dyDescent="0.2">
      <c r="A27" s="28">
        <v>21</v>
      </c>
      <c r="B27" s="29" t="s">
        <v>64</v>
      </c>
      <c r="C27" s="29" t="s">
        <v>65</v>
      </c>
      <c r="D27" s="29" t="s">
        <v>19</v>
      </c>
      <c r="E27" s="30">
        <v>130000</v>
      </c>
      <c r="F27" s="31">
        <v>1263.73</v>
      </c>
      <c r="G27" s="32">
        <v>1.402028E-2</v>
      </c>
      <c r="H27" s="27" t="s">
        <v>144</v>
      </c>
    </row>
    <row r="28" spans="1:8" x14ac:dyDescent="0.2">
      <c r="A28" s="28">
        <v>22</v>
      </c>
      <c r="B28" s="29" t="s">
        <v>66</v>
      </c>
      <c r="C28" s="29" t="s">
        <v>67</v>
      </c>
      <c r="D28" s="29" t="s">
        <v>42</v>
      </c>
      <c r="E28" s="30">
        <v>2100000</v>
      </c>
      <c r="F28" s="31">
        <v>1184.4000000000001</v>
      </c>
      <c r="G28" s="32">
        <v>1.314016E-2</v>
      </c>
      <c r="H28" s="27" t="s">
        <v>144</v>
      </c>
    </row>
    <row r="29" spans="1:8" x14ac:dyDescent="0.2">
      <c r="A29" s="28">
        <v>23</v>
      </c>
      <c r="B29" s="29" t="s">
        <v>68</v>
      </c>
      <c r="C29" s="29" t="s">
        <v>69</v>
      </c>
      <c r="D29" s="29" t="s">
        <v>42</v>
      </c>
      <c r="E29" s="30">
        <v>270000</v>
      </c>
      <c r="F29" s="31">
        <v>1167.48</v>
      </c>
      <c r="G29" s="32">
        <v>1.2952440000000001E-2</v>
      </c>
      <c r="H29" s="27" t="s">
        <v>144</v>
      </c>
    </row>
    <row r="30" spans="1:8" x14ac:dyDescent="0.2">
      <c r="A30" s="28">
        <v>24</v>
      </c>
      <c r="B30" s="29" t="s">
        <v>70</v>
      </c>
      <c r="C30" s="29" t="s">
        <v>71</v>
      </c>
      <c r="D30" s="29" t="s">
        <v>72</v>
      </c>
      <c r="E30" s="30">
        <v>25000</v>
      </c>
      <c r="F30" s="31">
        <v>1166.25</v>
      </c>
      <c r="G30" s="32">
        <v>1.29388E-2</v>
      </c>
      <c r="H30" s="27" t="s">
        <v>144</v>
      </c>
    </row>
    <row r="31" spans="1:8" x14ac:dyDescent="0.2">
      <c r="A31" s="28">
        <v>25</v>
      </c>
      <c r="B31" s="29" t="s">
        <v>73</v>
      </c>
      <c r="C31" s="29" t="s">
        <v>74</v>
      </c>
      <c r="D31" s="29" t="s">
        <v>72</v>
      </c>
      <c r="E31" s="30">
        <v>155000</v>
      </c>
      <c r="F31" s="31">
        <v>1135.6075000000001</v>
      </c>
      <c r="G31" s="32">
        <v>1.259884E-2</v>
      </c>
      <c r="H31" s="27" t="s">
        <v>144</v>
      </c>
    </row>
    <row r="32" spans="1:8" x14ac:dyDescent="0.2">
      <c r="A32" s="28">
        <v>26</v>
      </c>
      <c r="B32" s="29" t="s">
        <v>75</v>
      </c>
      <c r="C32" s="29" t="s">
        <v>76</v>
      </c>
      <c r="D32" s="29" t="s">
        <v>77</v>
      </c>
      <c r="E32" s="30">
        <v>575000</v>
      </c>
      <c r="F32" s="31">
        <v>1087.2674999999999</v>
      </c>
      <c r="G32" s="32">
        <v>1.206254E-2</v>
      </c>
      <c r="H32" s="27" t="s">
        <v>144</v>
      </c>
    </row>
    <row r="33" spans="1:8" x14ac:dyDescent="0.2">
      <c r="A33" s="28">
        <v>27</v>
      </c>
      <c r="B33" s="29" t="s">
        <v>78</v>
      </c>
      <c r="C33" s="29" t="s">
        <v>79</v>
      </c>
      <c r="D33" s="29" t="s">
        <v>80</v>
      </c>
      <c r="E33" s="30">
        <v>23000</v>
      </c>
      <c r="F33" s="31">
        <v>1059.2190000000001</v>
      </c>
      <c r="G33" s="32">
        <v>1.1751360000000001E-2</v>
      </c>
      <c r="H33" s="27" t="s">
        <v>144</v>
      </c>
    </row>
    <row r="34" spans="1:8" x14ac:dyDescent="0.2">
      <c r="A34" s="28">
        <v>28</v>
      </c>
      <c r="B34" s="29" t="s">
        <v>81</v>
      </c>
      <c r="C34" s="29" t="s">
        <v>82</v>
      </c>
      <c r="D34" s="29" t="s">
        <v>19</v>
      </c>
      <c r="E34" s="30">
        <v>95000</v>
      </c>
      <c r="F34" s="31">
        <v>1020.3</v>
      </c>
      <c r="G34" s="32">
        <v>1.1319579999999999E-2</v>
      </c>
      <c r="H34" s="27" t="s">
        <v>144</v>
      </c>
    </row>
    <row r="35" spans="1:8" x14ac:dyDescent="0.2">
      <c r="A35" s="28">
        <v>29</v>
      </c>
      <c r="B35" s="29" t="s">
        <v>83</v>
      </c>
      <c r="C35" s="29" t="s">
        <v>84</v>
      </c>
      <c r="D35" s="29" t="s">
        <v>58</v>
      </c>
      <c r="E35" s="30">
        <v>75000</v>
      </c>
      <c r="F35" s="31">
        <v>991.57500000000005</v>
      </c>
      <c r="G35" s="32">
        <v>1.1000889999999999E-2</v>
      </c>
      <c r="H35" s="27" t="s">
        <v>144</v>
      </c>
    </row>
    <row r="36" spans="1:8" x14ac:dyDescent="0.2">
      <c r="A36" s="28">
        <v>30</v>
      </c>
      <c r="B36" s="29" t="s">
        <v>85</v>
      </c>
      <c r="C36" s="29" t="s">
        <v>86</v>
      </c>
      <c r="D36" s="29" t="s">
        <v>72</v>
      </c>
      <c r="E36" s="30">
        <v>87000</v>
      </c>
      <c r="F36" s="31">
        <v>984.49199999999996</v>
      </c>
      <c r="G36" s="32">
        <v>1.0922309999999999E-2</v>
      </c>
      <c r="H36" s="27" t="s">
        <v>144</v>
      </c>
    </row>
    <row r="37" spans="1:8" x14ac:dyDescent="0.2">
      <c r="A37" s="28">
        <v>31</v>
      </c>
      <c r="B37" s="29" t="s">
        <v>87</v>
      </c>
      <c r="C37" s="29" t="s">
        <v>88</v>
      </c>
      <c r="D37" s="29" t="s">
        <v>80</v>
      </c>
      <c r="E37" s="30">
        <v>104000</v>
      </c>
      <c r="F37" s="31">
        <v>966.68</v>
      </c>
      <c r="G37" s="32">
        <v>1.07247E-2</v>
      </c>
      <c r="H37" s="27" t="s">
        <v>144</v>
      </c>
    </row>
    <row r="38" spans="1:8" x14ac:dyDescent="0.2">
      <c r="A38" s="28">
        <v>32</v>
      </c>
      <c r="B38" s="29" t="s">
        <v>89</v>
      </c>
      <c r="C38" s="29" t="s">
        <v>90</v>
      </c>
      <c r="D38" s="29" t="s">
        <v>42</v>
      </c>
      <c r="E38" s="30">
        <v>33000</v>
      </c>
      <c r="F38" s="31">
        <v>957.495</v>
      </c>
      <c r="G38" s="32">
        <v>1.06228E-2</v>
      </c>
      <c r="H38" s="27" t="s">
        <v>144</v>
      </c>
    </row>
    <row r="39" spans="1:8" x14ac:dyDescent="0.2">
      <c r="A39" s="28">
        <v>33</v>
      </c>
      <c r="B39" s="29" t="s">
        <v>91</v>
      </c>
      <c r="C39" s="29" t="s">
        <v>92</v>
      </c>
      <c r="D39" s="29" t="s">
        <v>42</v>
      </c>
      <c r="E39" s="30">
        <v>175000</v>
      </c>
      <c r="F39" s="31">
        <v>953.48749999999995</v>
      </c>
      <c r="G39" s="32">
        <v>1.057833E-2</v>
      </c>
      <c r="H39" s="27" t="s">
        <v>144</v>
      </c>
    </row>
    <row r="40" spans="1:8" x14ac:dyDescent="0.2">
      <c r="A40" s="28">
        <v>34</v>
      </c>
      <c r="B40" s="29" t="s">
        <v>93</v>
      </c>
      <c r="C40" s="29" t="s">
        <v>94</v>
      </c>
      <c r="D40" s="29" t="s">
        <v>95</v>
      </c>
      <c r="E40" s="30">
        <v>225000</v>
      </c>
      <c r="F40" s="31">
        <v>945.22500000000002</v>
      </c>
      <c r="G40" s="32">
        <v>1.048667E-2</v>
      </c>
      <c r="H40" s="27" t="s">
        <v>144</v>
      </c>
    </row>
    <row r="41" spans="1:8" ht="25.5" x14ac:dyDescent="0.2">
      <c r="A41" s="28">
        <v>35</v>
      </c>
      <c r="B41" s="29" t="s">
        <v>96</v>
      </c>
      <c r="C41" s="29" t="s">
        <v>97</v>
      </c>
      <c r="D41" s="29" t="s">
        <v>25</v>
      </c>
      <c r="E41" s="30">
        <v>175000</v>
      </c>
      <c r="F41" s="31">
        <v>944.47500000000002</v>
      </c>
      <c r="G41" s="32">
        <v>1.0478350000000001E-2</v>
      </c>
      <c r="H41" s="27" t="s">
        <v>144</v>
      </c>
    </row>
    <row r="42" spans="1:8" x14ac:dyDescent="0.2">
      <c r="A42" s="28">
        <v>36</v>
      </c>
      <c r="B42" s="29" t="s">
        <v>98</v>
      </c>
      <c r="C42" s="29" t="s">
        <v>99</v>
      </c>
      <c r="D42" s="29" t="s">
        <v>72</v>
      </c>
      <c r="E42" s="30">
        <v>58000</v>
      </c>
      <c r="F42" s="31">
        <v>939.48400000000004</v>
      </c>
      <c r="G42" s="32">
        <v>1.042297E-2</v>
      </c>
      <c r="H42" s="27" t="s">
        <v>144</v>
      </c>
    </row>
    <row r="43" spans="1:8" x14ac:dyDescent="0.2">
      <c r="A43" s="28">
        <v>37</v>
      </c>
      <c r="B43" s="29" t="s">
        <v>100</v>
      </c>
      <c r="C43" s="29" t="s">
        <v>101</v>
      </c>
      <c r="D43" s="29" t="s">
        <v>22</v>
      </c>
      <c r="E43" s="30">
        <v>60000</v>
      </c>
      <c r="F43" s="31">
        <v>923.46</v>
      </c>
      <c r="G43" s="32">
        <v>1.0245199999999999E-2</v>
      </c>
      <c r="H43" s="27" t="s">
        <v>144</v>
      </c>
    </row>
    <row r="44" spans="1:8" x14ac:dyDescent="0.2">
      <c r="A44" s="28">
        <v>38</v>
      </c>
      <c r="B44" s="29" t="s">
        <v>102</v>
      </c>
      <c r="C44" s="29" t="s">
        <v>103</v>
      </c>
      <c r="D44" s="29" t="s">
        <v>42</v>
      </c>
      <c r="E44" s="30">
        <v>16000</v>
      </c>
      <c r="F44" s="31">
        <v>883.6</v>
      </c>
      <c r="G44" s="32">
        <v>9.8029799999999993E-3</v>
      </c>
      <c r="H44" s="27" t="s">
        <v>144</v>
      </c>
    </row>
    <row r="45" spans="1:8" x14ac:dyDescent="0.2">
      <c r="A45" s="28">
        <v>39</v>
      </c>
      <c r="B45" s="29" t="s">
        <v>104</v>
      </c>
      <c r="C45" s="29" t="s">
        <v>105</v>
      </c>
      <c r="D45" s="29" t="s">
        <v>42</v>
      </c>
      <c r="E45" s="30">
        <v>6000</v>
      </c>
      <c r="F45" s="31">
        <v>871.74</v>
      </c>
      <c r="G45" s="32">
        <v>9.6714000000000001E-3</v>
      </c>
      <c r="H45" s="27" t="s">
        <v>144</v>
      </c>
    </row>
    <row r="46" spans="1:8" x14ac:dyDescent="0.2">
      <c r="A46" s="28">
        <v>40</v>
      </c>
      <c r="B46" s="29" t="s">
        <v>106</v>
      </c>
      <c r="C46" s="29" t="s">
        <v>107</v>
      </c>
      <c r="D46" s="29" t="s">
        <v>72</v>
      </c>
      <c r="E46" s="30">
        <v>30000</v>
      </c>
      <c r="F46" s="31">
        <v>868.62</v>
      </c>
      <c r="G46" s="32">
        <v>9.6367799999999993E-3</v>
      </c>
      <c r="H46" s="27" t="s">
        <v>144</v>
      </c>
    </row>
    <row r="47" spans="1:8" x14ac:dyDescent="0.2">
      <c r="A47" s="28">
        <v>41</v>
      </c>
      <c r="B47" s="29" t="s">
        <v>108</v>
      </c>
      <c r="C47" s="29" t="s">
        <v>109</v>
      </c>
      <c r="D47" s="29" t="s">
        <v>80</v>
      </c>
      <c r="E47" s="30">
        <v>25000</v>
      </c>
      <c r="F47" s="31">
        <v>868.22500000000002</v>
      </c>
      <c r="G47" s="32">
        <v>9.6323999999999993E-3</v>
      </c>
      <c r="H47" s="27" t="s">
        <v>144</v>
      </c>
    </row>
    <row r="48" spans="1:8" x14ac:dyDescent="0.2">
      <c r="A48" s="28">
        <v>42</v>
      </c>
      <c r="B48" s="29" t="s">
        <v>110</v>
      </c>
      <c r="C48" s="29" t="s">
        <v>111</v>
      </c>
      <c r="D48" s="29" t="s">
        <v>19</v>
      </c>
      <c r="E48" s="30">
        <v>380000</v>
      </c>
      <c r="F48" s="31">
        <v>805.22</v>
      </c>
      <c r="G48" s="32">
        <v>8.9333999999999993E-3</v>
      </c>
      <c r="H48" s="27" t="s">
        <v>144</v>
      </c>
    </row>
    <row r="49" spans="1:8" x14ac:dyDescent="0.2">
      <c r="A49" s="28">
        <v>43</v>
      </c>
      <c r="B49" s="29" t="s">
        <v>112</v>
      </c>
      <c r="C49" s="29" t="s">
        <v>113</v>
      </c>
      <c r="D49" s="29" t="s">
        <v>28</v>
      </c>
      <c r="E49" s="30">
        <v>35000</v>
      </c>
      <c r="F49" s="31">
        <v>772.83500000000004</v>
      </c>
      <c r="G49" s="32">
        <v>8.5741099999999994E-3</v>
      </c>
      <c r="H49" s="27" t="s">
        <v>144</v>
      </c>
    </row>
    <row r="50" spans="1:8" x14ac:dyDescent="0.2">
      <c r="A50" s="28">
        <v>44</v>
      </c>
      <c r="B50" s="29" t="s">
        <v>114</v>
      </c>
      <c r="C50" s="29" t="s">
        <v>115</v>
      </c>
      <c r="D50" s="29" t="s">
        <v>72</v>
      </c>
      <c r="E50" s="30">
        <v>45662</v>
      </c>
      <c r="F50" s="31">
        <v>769.90698199999997</v>
      </c>
      <c r="G50" s="32">
        <v>8.5416299999999997E-3</v>
      </c>
      <c r="H50" s="27" t="s">
        <v>144</v>
      </c>
    </row>
    <row r="51" spans="1:8" x14ac:dyDescent="0.2">
      <c r="A51" s="28">
        <v>45</v>
      </c>
      <c r="B51" s="29" t="s">
        <v>116</v>
      </c>
      <c r="C51" s="29" t="s">
        <v>117</v>
      </c>
      <c r="D51" s="29" t="s">
        <v>72</v>
      </c>
      <c r="E51" s="30">
        <v>101916</v>
      </c>
      <c r="F51" s="31">
        <v>760.80294000000004</v>
      </c>
      <c r="G51" s="32">
        <v>8.4406199999999994E-3</v>
      </c>
      <c r="H51" s="27" t="s">
        <v>144</v>
      </c>
    </row>
    <row r="52" spans="1:8" x14ac:dyDescent="0.2">
      <c r="A52" s="28">
        <v>46</v>
      </c>
      <c r="B52" s="29" t="s">
        <v>118</v>
      </c>
      <c r="C52" s="29" t="s">
        <v>119</v>
      </c>
      <c r="D52" s="29" t="s">
        <v>42</v>
      </c>
      <c r="E52" s="30">
        <v>325000</v>
      </c>
      <c r="F52" s="31">
        <v>737.23</v>
      </c>
      <c r="G52" s="32">
        <v>8.1790999999999999E-3</v>
      </c>
      <c r="H52" s="27" t="s">
        <v>144</v>
      </c>
    </row>
    <row r="53" spans="1:8" x14ac:dyDescent="0.2">
      <c r="A53" s="28">
        <v>47</v>
      </c>
      <c r="B53" s="29" t="s">
        <v>120</v>
      </c>
      <c r="C53" s="29" t="s">
        <v>121</v>
      </c>
      <c r="D53" s="29" t="s">
        <v>61</v>
      </c>
      <c r="E53" s="30">
        <v>235000</v>
      </c>
      <c r="F53" s="31">
        <v>718.04250000000002</v>
      </c>
      <c r="G53" s="32">
        <v>7.9662199999999996E-3</v>
      </c>
      <c r="H53" s="27" t="s">
        <v>144</v>
      </c>
    </row>
    <row r="54" spans="1:8" x14ac:dyDescent="0.2">
      <c r="A54" s="28">
        <v>48</v>
      </c>
      <c r="B54" s="29" t="s">
        <v>122</v>
      </c>
      <c r="C54" s="29" t="s">
        <v>123</v>
      </c>
      <c r="D54" s="29" t="s">
        <v>42</v>
      </c>
      <c r="E54" s="30">
        <v>135000</v>
      </c>
      <c r="F54" s="31">
        <v>702.20249999999999</v>
      </c>
      <c r="G54" s="32">
        <v>7.7904899999999997E-3</v>
      </c>
      <c r="H54" s="27" t="s">
        <v>144</v>
      </c>
    </row>
    <row r="55" spans="1:8" x14ac:dyDescent="0.2">
      <c r="A55" s="28">
        <v>49</v>
      </c>
      <c r="B55" s="29" t="s">
        <v>124</v>
      </c>
      <c r="C55" s="29" t="s">
        <v>125</v>
      </c>
      <c r="D55" s="29" t="s">
        <v>80</v>
      </c>
      <c r="E55" s="30">
        <v>60000</v>
      </c>
      <c r="F55" s="31">
        <v>662.52</v>
      </c>
      <c r="G55" s="32">
        <v>7.3502400000000001E-3</v>
      </c>
      <c r="H55" s="27" t="s">
        <v>144</v>
      </c>
    </row>
    <row r="56" spans="1:8" x14ac:dyDescent="0.2">
      <c r="A56" s="28">
        <v>50</v>
      </c>
      <c r="B56" s="29" t="s">
        <v>126</v>
      </c>
      <c r="C56" s="29" t="s">
        <v>127</v>
      </c>
      <c r="D56" s="29" t="s">
        <v>42</v>
      </c>
      <c r="E56" s="30">
        <v>20000</v>
      </c>
      <c r="F56" s="31">
        <v>658.26</v>
      </c>
      <c r="G56" s="32">
        <v>7.3029699999999998E-3</v>
      </c>
      <c r="H56" s="27" t="s">
        <v>144</v>
      </c>
    </row>
    <row r="57" spans="1:8" x14ac:dyDescent="0.2">
      <c r="A57" s="28">
        <v>51</v>
      </c>
      <c r="B57" s="29" t="s">
        <v>128</v>
      </c>
      <c r="C57" s="29" t="s">
        <v>129</v>
      </c>
      <c r="D57" s="29" t="s">
        <v>72</v>
      </c>
      <c r="E57" s="30">
        <v>20720</v>
      </c>
      <c r="F57" s="31">
        <v>634.77791999999999</v>
      </c>
      <c r="G57" s="32">
        <v>7.0424600000000004E-3</v>
      </c>
      <c r="H57" s="27" t="s">
        <v>144</v>
      </c>
    </row>
    <row r="58" spans="1:8" x14ac:dyDescent="0.2">
      <c r="A58" s="28">
        <v>52</v>
      </c>
      <c r="B58" s="29" t="s">
        <v>130</v>
      </c>
      <c r="C58" s="29" t="s">
        <v>131</v>
      </c>
      <c r="D58" s="29" t="s">
        <v>61</v>
      </c>
      <c r="E58" s="30">
        <v>90000</v>
      </c>
      <c r="F58" s="31">
        <v>606.33000000000004</v>
      </c>
      <c r="G58" s="32">
        <v>6.7268400000000004E-3</v>
      </c>
      <c r="H58" s="27" t="s">
        <v>144</v>
      </c>
    </row>
    <row r="59" spans="1:8" ht="25.5" x14ac:dyDescent="0.2">
      <c r="A59" s="28">
        <v>53</v>
      </c>
      <c r="B59" s="29" t="s">
        <v>132</v>
      </c>
      <c r="C59" s="29" t="s">
        <v>133</v>
      </c>
      <c r="D59" s="29" t="s">
        <v>134</v>
      </c>
      <c r="E59" s="30">
        <v>125000</v>
      </c>
      <c r="F59" s="31">
        <v>576.625</v>
      </c>
      <c r="G59" s="32">
        <v>6.3972899999999999E-3</v>
      </c>
      <c r="H59" s="27" t="s">
        <v>144</v>
      </c>
    </row>
    <row r="60" spans="1:8" x14ac:dyDescent="0.2">
      <c r="A60" s="28">
        <v>54</v>
      </c>
      <c r="B60" s="29" t="s">
        <v>135</v>
      </c>
      <c r="C60" s="29" t="s">
        <v>136</v>
      </c>
      <c r="D60" s="29" t="s">
        <v>22</v>
      </c>
      <c r="E60" s="30">
        <v>21000</v>
      </c>
      <c r="F60" s="31">
        <v>520.41150000000005</v>
      </c>
      <c r="G60" s="32">
        <v>5.7736300000000001E-3</v>
      </c>
      <c r="H60" s="27" t="s">
        <v>144</v>
      </c>
    </row>
    <row r="61" spans="1:8" x14ac:dyDescent="0.2">
      <c r="A61" s="28">
        <v>55</v>
      </c>
      <c r="B61" s="29" t="s">
        <v>137</v>
      </c>
      <c r="C61" s="29" t="s">
        <v>138</v>
      </c>
      <c r="D61" s="29" t="s">
        <v>139</v>
      </c>
      <c r="E61" s="30">
        <v>50000</v>
      </c>
      <c r="F61" s="31">
        <v>447.82499999999999</v>
      </c>
      <c r="G61" s="32">
        <v>4.96833E-3</v>
      </c>
      <c r="H61" s="27" t="s">
        <v>144</v>
      </c>
    </row>
    <row r="62" spans="1:8" x14ac:dyDescent="0.2">
      <c r="A62" s="25"/>
      <c r="B62" s="25"/>
      <c r="C62" s="26" t="s">
        <v>143</v>
      </c>
      <c r="D62" s="25"/>
      <c r="E62" s="25" t="s">
        <v>144</v>
      </c>
      <c r="F62" s="33">
        <v>85972.463623189004</v>
      </c>
      <c r="G62" s="34">
        <v>0.95380953000000002</v>
      </c>
      <c r="H62" s="27" t="s">
        <v>144</v>
      </c>
    </row>
    <row r="63" spans="1:8" x14ac:dyDescent="0.2">
      <c r="A63" s="25"/>
      <c r="B63" s="25"/>
      <c r="C63" s="35"/>
      <c r="D63" s="25"/>
      <c r="E63" s="25"/>
      <c r="F63" s="36"/>
      <c r="G63" s="36"/>
      <c r="H63" s="27" t="s">
        <v>144</v>
      </c>
    </row>
    <row r="64" spans="1:8" x14ac:dyDescent="0.2">
      <c r="A64" s="25"/>
      <c r="B64" s="25"/>
      <c r="C64" s="26" t="s">
        <v>145</v>
      </c>
      <c r="D64" s="25"/>
      <c r="E64" s="25"/>
      <c r="F64" s="25"/>
      <c r="G64" s="25"/>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147</v>
      </c>
      <c r="D67" s="25"/>
      <c r="E67" s="25"/>
      <c r="F67" s="25"/>
      <c r="G67" s="25"/>
      <c r="H67" s="27" t="s">
        <v>144</v>
      </c>
    </row>
    <row r="68" spans="1:8" x14ac:dyDescent="0.2">
      <c r="A68" s="28">
        <v>1</v>
      </c>
      <c r="B68" s="29" t="s">
        <v>140</v>
      </c>
      <c r="C68" s="38" t="s">
        <v>872</v>
      </c>
      <c r="D68" s="29" t="s">
        <v>141</v>
      </c>
      <c r="E68" s="30">
        <v>559425</v>
      </c>
      <c r="F68" s="31">
        <v>1.1189000000000001E-5</v>
      </c>
      <c r="G68" s="39" t="s">
        <v>142</v>
      </c>
      <c r="H68" s="27" t="s">
        <v>144</v>
      </c>
    </row>
    <row r="69" spans="1:8" x14ac:dyDescent="0.2">
      <c r="A69" s="25"/>
      <c r="B69" s="25"/>
      <c r="C69" s="26" t="s">
        <v>143</v>
      </c>
      <c r="D69" s="25"/>
      <c r="E69" s="25" t="s">
        <v>144</v>
      </c>
      <c r="F69" s="37" t="s">
        <v>146</v>
      </c>
      <c r="G69" s="34">
        <v>0</v>
      </c>
      <c r="H69" s="27" t="s">
        <v>144</v>
      </c>
    </row>
    <row r="70" spans="1:8" x14ac:dyDescent="0.2">
      <c r="A70" s="25"/>
      <c r="B70" s="25"/>
      <c r="C70" s="35"/>
      <c r="D70" s="25"/>
      <c r="E70" s="25"/>
      <c r="F70" s="36"/>
      <c r="G70" s="36"/>
      <c r="H70" s="27" t="s">
        <v>144</v>
      </c>
    </row>
    <row r="71" spans="1:8" x14ac:dyDescent="0.2">
      <c r="A71" s="25"/>
      <c r="B71" s="25"/>
      <c r="C71" s="26" t="s">
        <v>148</v>
      </c>
      <c r="D71" s="25"/>
      <c r="E71" s="25"/>
      <c r="F71" s="25"/>
      <c r="G71" s="25"/>
      <c r="H71" s="27" t="s">
        <v>144</v>
      </c>
    </row>
    <row r="72" spans="1:8" x14ac:dyDescent="0.2">
      <c r="A72" s="25"/>
      <c r="B72" s="25"/>
      <c r="C72" s="26" t="s">
        <v>143</v>
      </c>
      <c r="D72" s="25"/>
      <c r="E72" s="25" t="s">
        <v>144</v>
      </c>
      <c r="F72" s="37" t="s">
        <v>146</v>
      </c>
      <c r="G72" s="34">
        <v>0</v>
      </c>
      <c r="H72" s="27" t="s">
        <v>144</v>
      </c>
    </row>
    <row r="73" spans="1:8" x14ac:dyDescent="0.2">
      <c r="A73" s="25"/>
      <c r="B73" s="25"/>
      <c r="C73" s="35"/>
      <c r="D73" s="25"/>
      <c r="E73" s="25"/>
      <c r="F73" s="36"/>
      <c r="G73" s="36"/>
      <c r="H73" s="27" t="s">
        <v>144</v>
      </c>
    </row>
    <row r="74" spans="1:8" x14ac:dyDescent="0.2">
      <c r="A74" s="25"/>
      <c r="B74" s="25"/>
      <c r="C74" s="26" t="s">
        <v>149</v>
      </c>
      <c r="D74" s="25"/>
      <c r="E74" s="25"/>
      <c r="F74" s="36"/>
      <c r="G74" s="36"/>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150</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151</v>
      </c>
      <c r="D80" s="25"/>
      <c r="E80" s="25"/>
      <c r="F80" s="33">
        <v>85972.463623189004</v>
      </c>
      <c r="G80" s="34">
        <v>0.95380953000000002</v>
      </c>
      <c r="H80" s="27" t="s">
        <v>144</v>
      </c>
    </row>
    <row r="81" spans="1:8" x14ac:dyDescent="0.2">
      <c r="A81" s="25"/>
      <c r="B81" s="25"/>
      <c r="C81" s="35"/>
      <c r="D81" s="25"/>
      <c r="E81" s="25"/>
      <c r="F81" s="36"/>
      <c r="G81" s="36"/>
      <c r="H81" s="27" t="s">
        <v>144</v>
      </c>
    </row>
    <row r="82" spans="1:8" x14ac:dyDescent="0.2">
      <c r="A82" s="25"/>
      <c r="B82" s="25"/>
      <c r="C82" s="26" t="s">
        <v>152</v>
      </c>
      <c r="D82" s="25"/>
      <c r="E82" s="25"/>
      <c r="F82" s="36"/>
      <c r="G82" s="36"/>
      <c r="H82" s="27" t="s">
        <v>144</v>
      </c>
    </row>
    <row r="83" spans="1:8" x14ac:dyDescent="0.2">
      <c r="A83" s="25"/>
      <c r="B83" s="25"/>
      <c r="C83" s="26" t="s">
        <v>10</v>
      </c>
      <c r="D83" s="25"/>
      <c r="E83" s="25"/>
      <c r="F83" s="36"/>
      <c r="G83" s="36"/>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153</v>
      </c>
      <c r="D86" s="25"/>
      <c r="E86" s="25"/>
      <c r="F86" s="25"/>
      <c r="G86" s="25"/>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154</v>
      </c>
      <c r="D89" s="25"/>
      <c r="E89" s="25"/>
      <c r="F89" s="25"/>
      <c r="G89" s="25"/>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155</v>
      </c>
      <c r="D92" s="25"/>
      <c r="E92" s="25"/>
      <c r="F92" s="36"/>
      <c r="G92" s="36"/>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156</v>
      </c>
      <c r="D95" s="25"/>
      <c r="E95" s="25"/>
      <c r="F95" s="33">
        <v>0</v>
      </c>
      <c r="G95" s="34">
        <v>0</v>
      </c>
      <c r="H95" s="27" t="s">
        <v>144</v>
      </c>
    </row>
    <row r="96" spans="1:8" x14ac:dyDescent="0.2">
      <c r="A96" s="25"/>
      <c r="B96" s="25"/>
      <c r="C96" s="35"/>
      <c r="D96" s="25"/>
      <c r="E96" s="25"/>
      <c r="F96" s="36"/>
      <c r="G96" s="36"/>
      <c r="H96" s="27" t="s">
        <v>144</v>
      </c>
    </row>
    <row r="97" spans="1:8" x14ac:dyDescent="0.2">
      <c r="A97" s="25"/>
      <c r="B97" s="25"/>
      <c r="C97" s="26" t="s">
        <v>157</v>
      </c>
      <c r="D97" s="25"/>
      <c r="E97" s="25"/>
      <c r="F97" s="36"/>
      <c r="G97" s="36"/>
      <c r="H97" s="27" t="s">
        <v>144</v>
      </c>
    </row>
    <row r="98" spans="1:8" x14ac:dyDescent="0.2">
      <c r="A98" s="25"/>
      <c r="B98" s="25"/>
      <c r="C98" s="26" t="s">
        <v>158</v>
      </c>
      <c r="D98" s="25"/>
      <c r="E98" s="25"/>
      <c r="F98" s="36"/>
      <c r="G98" s="36"/>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159</v>
      </c>
      <c r="D101" s="25"/>
      <c r="E101" s="25"/>
      <c r="F101" s="36"/>
      <c r="G101" s="36"/>
      <c r="H101" s="27" t="s">
        <v>144</v>
      </c>
    </row>
    <row r="102" spans="1:8" x14ac:dyDescent="0.2">
      <c r="A102" s="25"/>
      <c r="B102" s="25"/>
      <c r="C102" s="26" t="s">
        <v>143</v>
      </c>
      <c r="D102" s="25"/>
      <c r="E102" s="25" t="s">
        <v>144</v>
      </c>
      <c r="F102" s="37" t="s">
        <v>146</v>
      </c>
      <c r="G102" s="34">
        <v>0</v>
      </c>
      <c r="H102" s="27" t="s">
        <v>144</v>
      </c>
    </row>
    <row r="103" spans="1:8" x14ac:dyDescent="0.2">
      <c r="A103" s="25"/>
      <c r="B103" s="25"/>
      <c r="C103" s="35"/>
      <c r="D103" s="25"/>
      <c r="E103" s="25"/>
      <c r="F103" s="36"/>
      <c r="G103" s="36"/>
      <c r="H103" s="27" t="s">
        <v>144</v>
      </c>
    </row>
    <row r="104" spans="1:8" x14ac:dyDescent="0.2">
      <c r="A104" s="25"/>
      <c r="B104" s="25"/>
      <c r="C104" s="26" t="s">
        <v>160</v>
      </c>
      <c r="D104" s="25"/>
      <c r="E104" s="25"/>
      <c r="F104" s="36"/>
      <c r="G104" s="36"/>
      <c r="H104" s="27" t="s">
        <v>144</v>
      </c>
    </row>
    <row r="105" spans="1:8" x14ac:dyDescent="0.2">
      <c r="A105" s="25"/>
      <c r="B105" s="25"/>
      <c r="C105" s="26" t="s">
        <v>143</v>
      </c>
      <c r="D105" s="25"/>
      <c r="E105" s="25" t="s">
        <v>144</v>
      </c>
      <c r="F105" s="37" t="s">
        <v>146</v>
      </c>
      <c r="G105" s="34">
        <v>0</v>
      </c>
      <c r="H105" s="27" t="s">
        <v>144</v>
      </c>
    </row>
    <row r="106" spans="1:8" x14ac:dyDescent="0.2">
      <c r="A106" s="25"/>
      <c r="B106" s="25"/>
      <c r="C106" s="35"/>
      <c r="D106" s="25"/>
      <c r="E106" s="25"/>
      <c r="F106" s="36"/>
      <c r="G106" s="36"/>
      <c r="H106" s="27" t="s">
        <v>144</v>
      </c>
    </row>
    <row r="107" spans="1:8" x14ac:dyDescent="0.2">
      <c r="A107" s="25"/>
      <c r="B107" s="25"/>
      <c r="C107" s="26" t="s">
        <v>161</v>
      </c>
      <c r="D107" s="25"/>
      <c r="E107" s="25"/>
      <c r="F107" s="36"/>
      <c r="G107" s="36"/>
      <c r="H107" s="27" t="s">
        <v>144</v>
      </c>
    </row>
    <row r="108" spans="1:8" x14ac:dyDescent="0.2">
      <c r="A108" s="28">
        <v>1</v>
      </c>
      <c r="B108" s="29"/>
      <c r="C108" s="29" t="s">
        <v>162</v>
      </c>
      <c r="D108" s="29"/>
      <c r="E108" s="39"/>
      <c r="F108" s="31">
        <v>3404.4056978049998</v>
      </c>
      <c r="G108" s="32">
        <v>3.7769700000000003E-2</v>
      </c>
      <c r="H108" s="27">
        <v>5.95</v>
      </c>
    </row>
    <row r="109" spans="1:8" x14ac:dyDescent="0.2">
      <c r="A109" s="25"/>
      <c r="B109" s="25"/>
      <c r="C109" s="26" t="s">
        <v>143</v>
      </c>
      <c r="D109" s="25"/>
      <c r="E109" s="25" t="s">
        <v>144</v>
      </c>
      <c r="F109" s="33">
        <v>3404.4056978049998</v>
      </c>
      <c r="G109" s="34">
        <v>3.7769700000000003E-2</v>
      </c>
      <c r="H109" s="27" t="s">
        <v>144</v>
      </c>
    </row>
    <row r="110" spans="1:8" x14ac:dyDescent="0.2">
      <c r="A110" s="25"/>
      <c r="B110" s="25"/>
      <c r="C110" s="35"/>
      <c r="D110" s="25"/>
      <c r="E110" s="25"/>
      <c r="F110" s="36"/>
      <c r="G110" s="36"/>
      <c r="H110" s="27" t="s">
        <v>144</v>
      </c>
    </row>
    <row r="111" spans="1:8" x14ac:dyDescent="0.2">
      <c r="A111" s="25"/>
      <c r="B111" s="25"/>
      <c r="C111" s="26" t="s">
        <v>163</v>
      </c>
      <c r="D111" s="25"/>
      <c r="E111" s="25"/>
      <c r="F111" s="33">
        <v>3404.4056978049998</v>
      </c>
      <c r="G111" s="34">
        <v>3.7769700000000003E-2</v>
      </c>
      <c r="H111" s="27" t="s">
        <v>144</v>
      </c>
    </row>
    <row r="112" spans="1:8" x14ac:dyDescent="0.2">
      <c r="A112" s="25"/>
      <c r="B112" s="25"/>
      <c r="C112" s="36"/>
      <c r="D112" s="25"/>
      <c r="E112" s="25"/>
      <c r="F112" s="25"/>
      <c r="G112" s="25"/>
      <c r="H112" s="27" t="s">
        <v>144</v>
      </c>
    </row>
    <row r="113" spans="1:10" x14ac:dyDescent="0.2">
      <c r="A113" s="25"/>
      <c r="B113" s="25"/>
      <c r="C113" s="26" t="s">
        <v>164</v>
      </c>
      <c r="D113" s="25"/>
      <c r="E113" s="25"/>
      <c r="F113" s="25"/>
      <c r="G113" s="25"/>
      <c r="H113" s="27" t="s">
        <v>144</v>
      </c>
    </row>
    <row r="114" spans="1:10" x14ac:dyDescent="0.2">
      <c r="A114" s="25"/>
      <c r="B114" s="25"/>
      <c r="C114" s="26" t="s">
        <v>165</v>
      </c>
      <c r="D114" s="25"/>
      <c r="E114" s="25"/>
      <c r="F114" s="25"/>
      <c r="G114" s="25"/>
      <c r="H114" s="27" t="s">
        <v>144</v>
      </c>
    </row>
    <row r="115" spans="1:10" x14ac:dyDescent="0.2">
      <c r="A115" s="25"/>
      <c r="B115" s="25"/>
      <c r="C115" s="26" t="s">
        <v>143</v>
      </c>
      <c r="D115" s="25"/>
      <c r="E115" s="25" t="s">
        <v>144</v>
      </c>
      <c r="F115" s="37" t="s">
        <v>146</v>
      </c>
      <c r="G115" s="34">
        <v>0</v>
      </c>
      <c r="H115" s="27" t="s">
        <v>144</v>
      </c>
    </row>
    <row r="116" spans="1:10" x14ac:dyDescent="0.2">
      <c r="A116" s="25"/>
      <c r="B116" s="25"/>
      <c r="C116" s="35"/>
      <c r="D116" s="25"/>
      <c r="E116" s="25"/>
      <c r="F116" s="36"/>
      <c r="G116" s="36"/>
      <c r="H116" s="27" t="s">
        <v>144</v>
      </c>
    </row>
    <row r="117" spans="1:10" x14ac:dyDescent="0.2">
      <c r="A117" s="25"/>
      <c r="B117" s="25"/>
      <c r="C117" s="26" t="s">
        <v>166</v>
      </c>
      <c r="D117" s="25"/>
      <c r="E117" s="25"/>
      <c r="F117" s="25"/>
      <c r="G117" s="25"/>
      <c r="H117" s="27" t="s">
        <v>144</v>
      </c>
    </row>
    <row r="118" spans="1:10" x14ac:dyDescent="0.2">
      <c r="A118" s="25"/>
      <c r="B118" s="25"/>
      <c r="C118" s="26" t="s">
        <v>167</v>
      </c>
      <c r="D118" s="25"/>
      <c r="E118" s="25"/>
      <c r="F118" s="25"/>
      <c r="G118" s="25"/>
      <c r="H118" s="27" t="s">
        <v>144</v>
      </c>
    </row>
    <row r="119" spans="1:10" x14ac:dyDescent="0.2">
      <c r="A119" s="25"/>
      <c r="B119" s="25"/>
      <c r="C119" s="26" t="s">
        <v>143</v>
      </c>
      <c r="D119" s="25"/>
      <c r="E119" s="25" t="s">
        <v>144</v>
      </c>
      <c r="F119" s="37" t="s">
        <v>146</v>
      </c>
      <c r="G119" s="34">
        <v>0</v>
      </c>
      <c r="H119" s="27" t="s">
        <v>144</v>
      </c>
    </row>
    <row r="120" spans="1:10" x14ac:dyDescent="0.2">
      <c r="A120" s="25"/>
      <c r="B120" s="25"/>
      <c r="C120" s="35"/>
      <c r="D120" s="25"/>
      <c r="E120" s="25"/>
      <c r="F120" s="36"/>
      <c r="G120" s="36"/>
      <c r="H120" s="27" t="s">
        <v>144</v>
      </c>
    </row>
    <row r="121" spans="1:10" ht="25.5" x14ac:dyDescent="0.2">
      <c r="A121" s="25"/>
      <c r="B121" s="25"/>
      <c r="C121" s="26" t="s">
        <v>168</v>
      </c>
      <c r="D121" s="25"/>
      <c r="E121" s="25"/>
      <c r="F121" s="36"/>
      <c r="G121" s="36"/>
      <c r="H121" s="27" t="s">
        <v>144</v>
      </c>
    </row>
    <row r="122" spans="1:10" x14ac:dyDescent="0.2">
      <c r="A122" s="25"/>
      <c r="B122" s="25"/>
      <c r="C122" s="26" t="s">
        <v>143</v>
      </c>
      <c r="D122" s="25"/>
      <c r="E122" s="25" t="s">
        <v>144</v>
      </c>
      <c r="F122" s="37" t="s">
        <v>146</v>
      </c>
      <c r="G122" s="34">
        <v>0</v>
      </c>
      <c r="H122" s="27" t="s">
        <v>144</v>
      </c>
    </row>
    <row r="123" spans="1:10" x14ac:dyDescent="0.2">
      <c r="A123" s="25"/>
      <c r="B123" s="29"/>
      <c r="C123" s="29"/>
      <c r="D123" s="26"/>
      <c r="E123" s="25"/>
      <c r="F123" s="29"/>
      <c r="G123" s="39"/>
      <c r="H123" s="27" t="s">
        <v>144</v>
      </c>
    </row>
    <row r="124" spans="1:10" x14ac:dyDescent="0.2">
      <c r="A124" s="39"/>
      <c r="B124" s="29"/>
      <c r="C124" s="29" t="s">
        <v>169</v>
      </c>
      <c r="D124" s="29"/>
      <c r="E124" s="39"/>
      <c r="F124" s="31">
        <v>759.01705362999996</v>
      </c>
      <c r="G124" s="32">
        <v>8.4208100000000008E-3</v>
      </c>
      <c r="H124" s="27" t="s">
        <v>144</v>
      </c>
    </row>
    <row r="125" spans="1:10" x14ac:dyDescent="0.2">
      <c r="A125" s="35"/>
      <c r="B125" s="35"/>
      <c r="C125" s="26" t="s">
        <v>170</v>
      </c>
      <c r="D125" s="36"/>
      <c r="E125" s="36"/>
      <c r="F125" s="33">
        <v>90135.886374623995</v>
      </c>
      <c r="G125" s="40">
        <v>1.00000004</v>
      </c>
      <c r="H125" s="27" t="s">
        <v>144</v>
      </c>
    </row>
    <row r="126" spans="1:10" x14ac:dyDescent="0.2">
      <c r="A126" s="41"/>
      <c r="B126" s="41"/>
      <c r="C126" s="41"/>
      <c r="D126" s="42"/>
      <c r="E126" s="42"/>
      <c r="F126" s="42"/>
      <c r="G126" s="42"/>
    </row>
    <row r="127" spans="1:10" x14ac:dyDescent="0.2">
      <c r="A127" s="43"/>
      <c r="B127" s="242" t="s">
        <v>873</v>
      </c>
      <c r="C127" s="242"/>
      <c r="D127" s="242"/>
      <c r="E127" s="242"/>
      <c r="F127" s="242"/>
      <c r="G127" s="242"/>
      <c r="H127" s="242"/>
      <c r="J127" s="45"/>
    </row>
    <row r="128" spans="1:10" x14ac:dyDescent="0.2">
      <c r="A128" s="43"/>
      <c r="B128" s="242" t="s">
        <v>874</v>
      </c>
      <c r="C128" s="242"/>
      <c r="D128" s="242"/>
      <c r="E128" s="242"/>
      <c r="F128" s="242"/>
      <c r="G128" s="242"/>
      <c r="H128" s="242"/>
      <c r="J128" s="45"/>
    </row>
    <row r="129" spans="1:17" x14ac:dyDescent="0.2">
      <c r="A129" s="43"/>
      <c r="B129" s="242" t="s">
        <v>875</v>
      </c>
      <c r="C129" s="242"/>
      <c r="D129" s="242"/>
      <c r="E129" s="242"/>
      <c r="F129" s="242"/>
      <c r="G129" s="242"/>
      <c r="H129" s="242"/>
      <c r="J129" s="45"/>
    </row>
    <row r="130" spans="1:17" s="47" customFormat="1" ht="66.75" customHeight="1" x14ac:dyDescent="0.25">
      <c r="A130" s="46"/>
      <c r="B130" s="243" t="s">
        <v>876</v>
      </c>
      <c r="C130" s="243"/>
      <c r="D130" s="243"/>
      <c r="E130" s="243"/>
      <c r="F130" s="243"/>
      <c r="G130" s="243"/>
      <c r="H130" s="243"/>
      <c r="I130"/>
      <c r="J130" s="45"/>
      <c r="K130"/>
      <c r="L130"/>
      <c r="M130"/>
      <c r="N130"/>
      <c r="O130"/>
      <c r="P130"/>
      <c r="Q130"/>
    </row>
    <row r="131" spans="1:17" x14ac:dyDescent="0.2">
      <c r="A131" s="43"/>
      <c r="B131" s="242" t="s">
        <v>877</v>
      </c>
      <c r="C131" s="242"/>
      <c r="D131" s="242"/>
      <c r="E131" s="242"/>
      <c r="F131" s="242"/>
      <c r="G131" s="242"/>
      <c r="H131" s="242"/>
      <c r="J131" s="45"/>
    </row>
    <row r="132" spans="1:17" x14ac:dyDescent="0.2">
      <c r="A132" s="48"/>
      <c r="B132" s="48"/>
      <c r="C132" s="48"/>
      <c r="D132" s="49"/>
      <c r="E132" s="49"/>
      <c r="F132" s="49"/>
      <c r="G132" s="49"/>
    </row>
    <row r="133" spans="1:17" x14ac:dyDescent="0.2">
      <c r="A133" s="48"/>
      <c r="B133" s="244" t="s">
        <v>171</v>
      </c>
      <c r="C133" s="245"/>
      <c r="D133" s="246"/>
      <c r="E133" s="50"/>
      <c r="F133" s="49"/>
      <c r="G133" s="49"/>
    </row>
    <row r="134" spans="1:17" ht="27.75" customHeight="1" x14ac:dyDescent="0.2">
      <c r="A134" s="48"/>
      <c r="B134" s="239" t="s">
        <v>172</v>
      </c>
      <c r="C134" s="240"/>
      <c r="D134" s="26" t="s">
        <v>173</v>
      </c>
      <c r="E134" s="50"/>
      <c r="F134" s="49"/>
      <c r="G134" s="49"/>
    </row>
    <row r="135" spans="1:17" ht="12.75" customHeight="1" x14ac:dyDescent="0.2">
      <c r="A135" s="43"/>
      <c r="B135" s="237" t="s">
        <v>879</v>
      </c>
      <c r="C135" s="238"/>
      <c r="D135" s="51" t="str">
        <f>"Rs. "&amp;TEXT(F66,"0.00")&amp;" lacs/ #"</f>
        <v>Rs. 0.00 lacs/ #</v>
      </c>
      <c r="E135" s="52"/>
      <c r="F135" s="53"/>
      <c r="G135" s="53"/>
    </row>
    <row r="136" spans="1:17" x14ac:dyDescent="0.2">
      <c r="A136" s="48"/>
      <c r="B136" s="239" t="s">
        <v>174</v>
      </c>
      <c r="C136" s="240"/>
      <c r="D136" s="36" t="s">
        <v>144</v>
      </c>
      <c r="E136" s="50"/>
      <c r="F136" s="49"/>
      <c r="G136" s="49"/>
    </row>
    <row r="137" spans="1:17" x14ac:dyDescent="0.2">
      <c r="A137" s="54"/>
      <c r="B137" s="55" t="s">
        <v>144</v>
      </c>
      <c r="C137" s="55" t="s">
        <v>878</v>
      </c>
      <c r="D137" s="55" t="s">
        <v>175</v>
      </c>
      <c r="E137" s="54"/>
      <c r="F137" s="54"/>
      <c r="G137" s="54"/>
      <c r="H137" s="54"/>
      <c r="J137" s="45"/>
    </row>
    <row r="138" spans="1:17" x14ac:dyDescent="0.2">
      <c r="A138" s="54"/>
      <c r="B138" s="56" t="s">
        <v>176</v>
      </c>
      <c r="C138" s="57">
        <v>45747</v>
      </c>
      <c r="D138" s="57">
        <v>45777</v>
      </c>
      <c r="E138" s="54"/>
      <c r="F138" s="54"/>
      <c r="G138" s="54"/>
      <c r="J138" s="45"/>
    </row>
    <row r="139" spans="1:17" x14ac:dyDescent="0.2">
      <c r="A139" s="58"/>
      <c r="B139" s="29" t="s">
        <v>177</v>
      </c>
      <c r="C139" s="59">
        <v>91.469300000000004</v>
      </c>
      <c r="D139" s="59">
        <v>93.926900000000003</v>
      </c>
      <c r="E139" s="58"/>
      <c r="F139" s="60"/>
      <c r="G139" s="61"/>
    </row>
    <row r="140" spans="1:17" x14ac:dyDescent="0.2">
      <c r="A140" s="58"/>
      <c r="B140" s="29" t="s">
        <v>909</v>
      </c>
      <c r="C140" s="59">
        <v>56.357500000000002</v>
      </c>
      <c r="D140" s="59">
        <v>57.8718</v>
      </c>
      <c r="E140" s="58"/>
      <c r="F140" s="60"/>
      <c r="G140" s="61"/>
    </row>
    <row r="141" spans="1:17" x14ac:dyDescent="0.2">
      <c r="A141" s="58"/>
      <c r="B141" s="29" t="s">
        <v>178</v>
      </c>
      <c r="C141" s="59">
        <v>85.728099999999998</v>
      </c>
      <c r="D141" s="59">
        <v>87.999200000000002</v>
      </c>
      <c r="E141" s="58"/>
      <c r="F141" s="60"/>
      <c r="G141" s="61"/>
    </row>
    <row r="142" spans="1:17" x14ac:dyDescent="0.2">
      <c r="A142" s="58"/>
      <c r="B142" s="29" t="s">
        <v>910</v>
      </c>
      <c r="C142" s="59">
        <v>52.549799999999998</v>
      </c>
      <c r="D142" s="59">
        <v>53.941899999999997</v>
      </c>
      <c r="E142" s="58"/>
      <c r="F142" s="60"/>
      <c r="G142" s="61"/>
    </row>
    <row r="143" spans="1:17" x14ac:dyDescent="0.2">
      <c r="A143" s="58"/>
      <c r="B143" s="58"/>
      <c r="C143" s="58"/>
      <c r="D143" s="58"/>
      <c r="E143" s="58"/>
      <c r="F143" s="58"/>
      <c r="G143" s="58"/>
    </row>
    <row r="144" spans="1:17" x14ac:dyDescent="0.2">
      <c r="A144" s="54"/>
      <c r="B144" s="237" t="s">
        <v>880</v>
      </c>
      <c r="C144" s="238"/>
      <c r="D144" s="51" t="s">
        <v>173</v>
      </c>
      <c r="E144" s="54"/>
      <c r="F144" s="54"/>
      <c r="G144" s="54"/>
    </row>
    <row r="145" spans="1:10" x14ac:dyDescent="0.2">
      <c r="A145" s="54"/>
      <c r="B145" s="62"/>
      <c r="C145" s="62"/>
      <c r="D145" s="63"/>
      <c r="E145" s="54"/>
      <c r="F145" s="44"/>
      <c r="G145" s="64"/>
      <c r="J145" s="45"/>
    </row>
    <row r="146" spans="1:10" x14ac:dyDescent="0.2">
      <c r="A146" s="54"/>
      <c r="B146" s="237" t="s">
        <v>179</v>
      </c>
      <c r="C146" s="238"/>
      <c r="D146" s="51" t="s">
        <v>173</v>
      </c>
      <c r="E146" s="65"/>
      <c r="F146" s="54"/>
      <c r="G146" s="54"/>
      <c r="J146" s="45"/>
    </row>
    <row r="147" spans="1:10" x14ac:dyDescent="0.2">
      <c r="A147" s="54"/>
      <c r="B147" s="237" t="s">
        <v>180</v>
      </c>
      <c r="C147" s="238"/>
      <c r="D147" s="51" t="s">
        <v>173</v>
      </c>
      <c r="E147" s="65"/>
      <c r="F147" s="54"/>
      <c r="G147" s="54"/>
      <c r="J147" s="45"/>
    </row>
    <row r="148" spans="1:10" x14ac:dyDescent="0.2">
      <c r="A148" s="54"/>
      <c r="B148" s="237" t="s">
        <v>181</v>
      </c>
      <c r="C148" s="238"/>
      <c r="D148" s="51" t="s">
        <v>173</v>
      </c>
      <c r="E148" s="65"/>
      <c r="F148" s="54"/>
      <c r="G148" s="54"/>
      <c r="J148" s="45"/>
    </row>
    <row r="149" spans="1:10" x14ac:dyDescent="0.2">
      <c r="A149" s="54"/>
      <c r="B149" s="237" t="s">
        <v>182</v>
      </c>
      <c r="C149" s="238"/>
      <c r="D149" s="66">
        <v>0.3850677254958898</v>
      </c>
      <c r="E149" s="54"/>
      <c r="F149" s="44"/>
      <c r="G149" s="64"/>
      <c r="J149" s="45"/>
    </row>
    <row r="150" spans="1:10" x14ac:dyDescent="0.2">
      <c r="J150" s="45"/>
    </row>
    <row r="151" spans="1:10" x14ac:dyDescent="0.2">
      <c r="B151" s="236" t="s">
        <v>881</v>
      </c>
      <c r="C151" s="236"/>
    </row>
    <row r="153" spans="1:10" ht="153.75" customHeight="1" x14ac:dyDescent="0.2"/>
    <row r="156" spans="1:10" x14ac:dyDescent="0.2">
      <c r="B156" s="67" t="s">
        <v>882</v>
      </c>
      <c r="C156" s="68"/>
      <c r="D156" s="67"/>
    </row>
    <row r="157" spans="1:10" x14ac:dyDescent="0.2">
      <c r="B157" s="67" t="s">
        <v>883</v>
      </c>
      <c r="D157" s="67"/>
    </row>
    <row r="158" spans="1:10" ht="165" customHeight="1" x14ac:dyDescent="0.2"/>
    <row r="160" spans="1:10" x14ac:dyDescent="0.2">
      <c r="J160" s="24"/>
    </row>
    <row r="161" spans="10:10" x14ac:dyDescent="0.2">
      <c r="J161" s="24"/>
    </row>
    <row r="162" spans="10:10" x14ac:dyDescent="0.2">
      <c r="J162" s="24"/>
    </row>
  </sheetData>
  <mergeCells count="18">
    <mergeCell ref="B134:C134"/>
    <mergeCell ref="A1:H1"/>
    <mergeCell ref="A2:H2"/>
    <mergeCell ref="A3:H3"/>
    <mergeCell ref="B127:H127"/>
    <mergeCell ref="B128:H128"/>
    <mergeCell ref="B129:H129"/>
    <mergeCell ref="B130:H130"/>
    <mergeCell ref="B131:H131"/>
    <mergeCell ref="B133:D133"/>
    <mergeCell ref="B151:C151"/>
    <mergeCell ref="B135:C135"/>
    <mergeCell ref="B136:C136"/>
    <mergeCell ref="B144:C144"/>
    <mergeCell ref="B148:C148"/>
    <mergeCell ref="B149:C149"/>
    <mergeCell ref="B146:C146"/>
    <mergeCell ref="B147:C147"/>
  </mergeCells>
  <hyperlinks>
    <hyperlink ref="I1" location="Index!B2" display="Index" xr:uid="{7125D6B0-6BA8-48A0-AE53-D3874998F3B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B0AD-2138-48D9-B381-CA00634283C2}">
  <sheetPr>
    <outlinePr summaryBelow="0" summaryRight="0"/>
  </sheetPr>
  <dimension ref="A1:Q179"/>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718</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773245</v>
      </c>
      <c r="F7" s="31">
        <v>14884.966249999999</v>
      </c>
      <c r="G7" s="32">
        <v>5.5916279999999999E-2</v>
      </c>
      <c r="H7" s="27" t="s">
        <v>144</v>
      </c>
    </row>
    <row r="8" spans="1:9" x14ac:dyDescent="0.2">
      <c r="A8" s="28">
        <v>2</v>
      </c>
      <c r="B8" s="29" t="s">
        <v>26</v>
      </c>
      <c r="C8" s="29" t="s">
        <v>27</v>
      </c>
      <c r="D8" s="29" t="s">
        <v>28</v>
      </c>
      <c r="E8" s="30">
        <v>903967</v>
      </c>
      <c r="F8" s="31">
        <v>12899.60909</v>
      </c>
      <c r="G8" s="32">
        <v>4.8458170000000002E-2</v>
      </c>
      <c r="H8" s="27" t="s">
        <v>144</v>
      </c>
    </row>
    <row r="9" spans="1:9" x14ac:dyDescent="0.2">
      <c r="A9" s="28">
        <v>3</v>
      </c>
      <c r="B9" s="29" t="s">
        <v>11</v>
      </c>
      <c r="C9" s="29" t="s">
        <v>12</v>
      </c>
      <c r="D9" s="29" t="s">
        <v>13</v>
      </c>
      <c r="E9" s="30">
        <v>836759</v>
      </c>
      <c r="F9" s="31">
        <v>11756.463949999999</v>
      </c>
      <c r="G9" s="32">
        <v>4.4163870000000001E-2</v>
      </c>
      <c r="H9" s="27" t="s">
        <v>144</v>
      </c>
    </row>
    <row r="10" spans="1:9" x14ac:dyDescent="0.2">
      <c r="A10" s="28">
        <v>4</v>
      </c>
      <c r="B10" s="29" t="s">
        <v>322</v>
      </c>
      <c r="C10" s="29" t="s">
        <v>323</v>
      </c>
      <c r="D10" s="29" t="s">
        <v>28</v>
      </c>
      <c r="E10" s="30">
        <v>772466</v>
      </c>
      <c r="F10" s="31">
        <v>9153.7221000000009</v>
      </c>
      <c r="G10" s="32">
        <v>3.4386510000000002E-2</v>
      </c>
      <c r="H10" s="27" t="s">
        <v>144</v>
      </c>
    </row>
    <row r="11" spans="1:9" x14ac:dyDescent="0.2">
      <c r="A11" s="28">
        <v>5</v>
      </c>
      <c r="B11" s="29" t="s">
        <v>112</v>
      </c>
      <c r="C11" s="29" t="s">
        <v>113</v>
      </c>
      <c r="D11" s="29" t="s">
        <v>28</v>
      </c>
      <c r="E11" s="30">
        <v>403776</v>
      </c>
      <c r="F11" s="31">
        <v>8915.7778560000006</v>
      </c>
      <c r="G11" s="32">
        <v>3.349266E-2</v>
      </c>
      <c r="H11" s="27" t="s">
        <v>144</v>
      </c>
    </row>
    <row r="12" spans="1:9" x14ac:dyDescent="0.2">
      <c r="A12" s="28">
        <v>6</v>
      </c>
      <c r="B12" s="29" t="s">
        <v>17</v>
      </c>
      <c r="C12" s="29" t="s">
        <v>18</v>
      </c>
      <c r="D12" s="29" t="s">
        <v>19</v>
      </c>
      <c r="E12" s="30">
        <v>265082</v>
      </c>
      <c r="F12" s="31">
        <v>8856.3896199999999</v>
      </c>
      <c r="G12" s="32">
        <v>3.3269569999999998E-2</v>
      </c>
      <c r="H12" s="27" t="s">
        <v>144</v>
      </c>
    </row>
    <row r="13" spans="1:9" x14ac:dyDescent="0.2">
      <c r="A13" s="28">
        <v>7</v>
      </c>
      <c r="B13" s="29" t="s">
        <v>14</v>
      </c>
      <c r="C13" s="29" t="s">
        <v>15</v>
      </c>
      <c r="D13" s="29" t="s">
        <v>16</v>
      </c>
      <c r="E13" s="30">
        <v>371388</v>
      </c>
      <c r="F13" s="31">
        <v>6924.5292600000002</v>
      </c>
      <c r="G13" s="32">
        <v>2.6012420000000001E-2</v>
      </c>
      <c r="H13" s="27" t="s">
        <v>144</v>
      </c>
    </row>
    <row r="14" spans="1:9" x14ac:dyDescent="0.2">
      <c r="A14" s="28">
        <v>8</v>
      </c>
      <c r="B14" s="29" t="s">
        <v>340</v>
      </c>
      <c r="C14" s="29" t="s">
        <v>341</v>
      </c>
      <c r="D14" s="29" t="s">
        <v>267</v>
      </c>
      <c r="E14" s="30">
        <v>373348</v>
      </c>
      <c r="F14" s="31">
        <v>5913.8323200000004</v>
      </c>
      <c r="G14" s="32">
        <v>2.221567E-2</v>
      </c>
      <c r="H14" s="27" t="s">
        <v>144</v>
      </c>
    </row>
    <row r="15" spans="1:9" x14ac:dyDescent="0.2">
      <c r="A15" s="28">
        <v>9</v>
      </c>
      <c r="B15" s="29" t="s">
        <v>205</v>
      </c>
      <c r="C15" s="29" t="s">
        <v>206</v>
      </c>
      <c r="D15" s="29" t="s">
        <v>28</v>
      </c>
      <c r="E15" s="30">
        <v>1043366</v>
      </c>
      <c r="F15" s="31">
        <v>5903.3648279999998</v>
      </c>
      <c r="G15" s="32">
        <v>2.2176350000000001E-2</v>
      </c>
      <c r="H15" s="27" t="s">
        <v>144</v>
      </c>
    </row>
    <row r="16" spans="1:9" x14ac:dyDescent="0.2">
      <c r="A16" s="28">
        <v>10</v>
      </c>
      <c r="B16" s="29" t="s">
        <v>221</v>
      </c>
      <c r="C16" s="29" t="s">
        <v>222</v>
      </c>
      <c r="D16" s="29" t="s">
        <v>223</v>
      </c>
      <c r="E16" s="30">
        <v>823984</v>
      </c>
      <c r="F16" s="31">
        <v>5894.7815360000004</v>
      </c>
      <c r="G16" s="32">
        <v>2.2144110000000002E-2</v>
      </c>
      <c r="H16" s="27" t="s">
        <v>144</v>
      </c>
    </row>
    <row r="17" spans="1:8" x14ac:dyDescent="0.2">
      <c r="A17" s="28">
        <v>11</v>
      </c>
      <c r="B17" s="29" t="s">
        <v>719</v>
      </c>
      <c r="C17" s="29" t="s">
        <v>720</v>
      </c>
      <c r="D17" s="29" t="s">
        <v>721</v>
      </c>
      <c r="E17" s="30">
        <v>1535305</v>
      </c>
      <c r="F17" s="31">
        <v>5742.0406999999996</v>
      </c>
      <c r="G17" s="32">
        <v>2.1570329999999999E-2</v>
      </c>
      <c r="H17" s="27" t="s">
        <v>144</v>
      </c>
    </row>
    <row r="18" spans="1:8" ht="25.5" x14ac:dyDescent="0.2">
      <c r="A18" s="28">
        <v>12</v>
      </c>
      <c r="B18" s="29" t="s">
        <v>191</v>
      </c>
      <c r="C18" s="29" t="s">
        <v>192</v>
      </c>
      <c r="D18" s="29" t="s">
        <v>193</v>
      </c>
      <c r="E18" s="30">
        <v>269345</v>
      </c>
      <c r="F18" s="31">
        <v>5644.3938200000002</v>
      </c>
      <c r="G18" s="32">
        <v>2.1203509999999998E-2</v>
      </c>
      <c r="H18" s="27" t="s">
        <v>144</v>
      </c>
    </row>
    <row r="19" spans="1:8" x14ac:dyDescent="0.2">
      <c r="A19" s="28">
        <v>13</v>
      </c>
      <c r="B19" s="29" t="s">
        <v>320</v>
      </c>
      <c r="C19" s="29" t="s">
        <v>321</v>
      </c>
      <c r="D19" s="29" t="s">
        <v>199</v>
      </c>
      <c r="E19" s="30">
        <v>364710</v>
      </c>
      <c r="F19" s="31">
        <v>5471.0147100000004</v>
      </c>
      <c r="G19" s="32">
        <v>2.05522E-2</v>
      </c>
      <c r="H19" s="27" t="s">
        <v>144</v>
      </c>
    </row>
    <row r="20" spans="1:8" x14ac:dyDescent="0.2">
      <c r="A20" s="28">
        <v>14</v>
      </c>
      <c r="B20" s="29" t="s">
        <v>53</v>
      </c>
      <c r="C20" s="29" t="s">
        <v>54</v>
      </c>
      <c r="D20" s="29" t="s">
        <v>55</v>
      </c>
      <c r="E20" s="30">
        <v>79949</v>
      </c>
      <c r="F20" s="31">
        <v>4921.2606949999999</v>
      </c>
      <c r="G20" s="32">
        <v>1.848702E-2</v>
      </c>
      <c r="H20" s="27" t="s">
        <v>144</v>
      </c>
    </row>
    <row r="21" spans="1:8" ht="25.5" x14ac:dyDescent="0.2">
      <c r="A21" s="28">
        <v>15</v>
      </c>
      <c r="B21" s="29" t="s">
        <v>200</v>
      </c>
      <c r="C21" s="29" t="s">
        <v>201</v>
      </c>
      <c r="D21" s="29" t="s">
        <v>202</v>
      </c>
      <c r="E21" s="30">
        <v>669089</v>
      </c>
      <c r="F21" s="31">
        <v>4753.5428005000003</v>
      </c>
      <c r="G21" s="32">
        <v>1.785697E-2</v>
      </c>
      <c r="H21" s="27" t="s">
        <v>144</v>
      </c>
    </row>
    <row r="22" spans="1:8" ht="25.5" x14ac:dyDescent="0.2">
      <c r="A22" s="28">
        <v>16</v>
      </c>
      <c r="B22" s="29" t="s">
        <v>36</v>
      </c>
      <c r="C22" s="29" t="s">
        <v>37</v>
      </c>
      <c r="D22" s="29" t="s">
        <v>25</v>
      </c>
      <c r="E22" s="30">
        <v>89197</v>
      </c>
      <c r="F22" s="31">
        <v>4560.3750190000001</v>
      </c>
      <c r="G22" s="32">
        <v>1.713133E-2</v>
      </c>
      <c r="H22" s="27" t="s">
        <v>144</v>
      </c>
    </row>
    <row r="23" spans="1:8" x14ac:dyDescent="0.2">
      <c r="A23" s="28">
        <v>17</v>
      </c>
      <c r="B23" s="29" t="s">
        <v>128</v>
      </c>
      <c r="C23" s="29" t="s">
        <v>129</v>
      </c>
      <c r="D23" s="29" t="s">
        <v>72</v>
      </c>
      <c r="E23" s="30">
        <v>147730</v>
      </c>
      <c r="F23" s="31">
        <v>4525.85628</v>
      </c>
      <c r="G23" s="32">
        <v>1.700165E-2</v>
      </c>
      <c r="H23" s="27" t="s">
        <v>144</v>
      </c>
    </row>
    <row r="24" spans="1:8" x14ac:dyDescent="0.2">
      <c r="A24" s="28">
        <v>18</v>
      </c>
      <c r="B24" s="29" t="s">
        <v>194</v>
      </c>
      <c r="C24" s="29" t="s">
        <v>195</v>
      </c>
      <c r="D24" s="29" t="s">
        <v>196</v>
      </c>
      <c r="E24" s="30">
        <v>652550</v>
      </c>
      <c r="F24" s="31">
        <v>4473.556525</v>
      </c>
      <c r="G24" s="32">
        <v>1.6805190000000001E-2</v>
      </c>
      <c r="H24" s="27" t="s">
        <v>144</v>
      </c>
    </row>
    <row r="25" spans="1:8" ht="25.5" x14ac:dyDescent="0.2">
      <c r="A25" s="28">
        <v>19</v>
      </c>
      <c r="B25" s="29" t="s">
        <v>23</v>
      </c>
      <c r="C25" s="29" t="s">
        <v>24</v>
      </c>
      <c r="D25" s="29" t="s">
        <v>25</v>
      </c>
      <c r="E25" s="30">
        <v>38374</v>
      </c>
      <c r="F25" s="31">
        <v>4467.1173399999998</v>
      </c>
      <c r="G25" s="32">
        <v>1.6781000000000001E-2</v>
      </c>
      <c r="H25" s="27" t="s">
        <v>144</v>
      </c>
    </row>
    <row r="26" spans="1:8" x14ac:dyDescent="0.2">
      <c r="A26" s="28">
        <v>20</v>
      </c>
      <c r="B26" s="29" t="s">
        <v>207</v>
      </c>
      <c r="C26" s="29" t="s">
        <v>208</v>
      </c>
      <c r="D26" s="29" t="s">
        <v>13</v>
      </c>
      <c r="E26" s="30">
        <v>1129339</v>
      </c>
      <c r="F26" s="31">
        <v>4276.8067929999997</v>
      </c>
      <c r="G26" s="32">
        <v>1.606608E-2</v>
      </c>
      <c r="H26" s="27" t="s">
        <v>144</v>
      </c>
    </row>
    <row r="27" spans="1:8" x14ac:dyDescent="0.2">
      <c r="A27" s="28">
        <v>21</v>
      </c>
      <c r="B27" s="29" t="s">
        <v>31</v>
      </c>
      <c r="C27" s="29" t="s">
        <v>32</v>
      </c>
      <c r="D27" s="29" t="s">
        <v>33</v>
      </c>
      <c r="E27" s="30">
        <v>1352539</v>
      </c>
      <c r="F27" s="31">
        <v>4248.3249990000004</v>
      </c>
      <c r="G27" s="32">
        <v>1.5959089999999999E-2</v>
      </c>
      <c r="H27" s="27" t="s">
        <v>144</v>
      </c>
    </row>
    <row r="28" spans="1:8" x14ac:dyDescent="0.2">
      <c r="A28" s="28">
        <v>22</v>
      </c>
      <c r="B28" s="29" t="s">
        <v>519</v>
      </c>
      <c r="C28" s="29" t="s">
        <v>520</v>
      </c>
      <c r="D28" s="29" t="s">
        <v>521</v>
      </c>
      <c r="E28" s="30">
        <v>1097168</v>
      </c>
      <c r="F28" s="31">
        <v>4227.3883040000001</v>
      </c>
      <c r="G28" s="32">
        <v>1.5880439999999999E-2</v>
      </c>
      <c r="H28" s="27" t="s">
        <v>144</v>
      </c>
    </row>
    <row r="29" spans="1:8" x14ac:dyDescent="0.2">
      <c r="A29" s="28">
        <v>23</v>
      </c>
      <c r="B29" s="29" t="s">
        <v>43</v>
      </c>
      <c r="C29" s="29" t="s">
        <v>44</v>
      </c>
      <c r="D29" s="29" t="s">
        <v>22</v>
      </c>
      <c r="E29" s="30">
        <v>1094203</v>
      </c>
      <c r="F29" s="31">
        <v>4206.1163319999996</v>
      </c>
      <c r="G29" s="32">
        <v>1.580053E-2</v>
      </c>
      <c r="H29" s="27" t="s">
        <v>144</v>
      </c>
    </row>
    <row r="30" spans="1:8" x14ac:dyDescent="0.2">
      <c r="A30" s="28">
        <v>24</v>
      </c>
      <c r="B30" s="29" t="s">
        <v>420</v>
      </c>
      <c r="C30" s="29" t="s">
        <v>421</v>
      </c>
      <c r="D30" s="29" t="s">
        <v>199</v>
      </c>
      <c r="E30" s="30">
        <v>260931</v>
      </c>
      <c r="F30" s="31">
        <v>4090.093425</v>
      </c>
      <c r="G30" s="32">
        <v>1.536468E-2</v>
      </c>
      <c r="H30" s="27" t="s">
        <v>144</v>
      </c>
    </row>
    <row r="31" spans="1:8" x14ac:dyDescent="0.2">
      <c r="A31" s="28">
        <v>25</v>
      </c>
      <c r="B31" s="29" t="s">
        <v>273</v>
      </c>
      <c r="C31" s="29" t="s">
        <v>274</v>
      </c>
      <c r="D31" s="29" t="s">
        <v>228</v>
      </c>
      <c r="E31" s="30">
        <v>99209</v>
      </c>
      <c r="F31" s="31">
        <v>3875.401167</v>
      </c>
      <c r="G31" s="32">
        <v>1.455818E-2</v>
      </c>
      <c r="H31" s="27" t="s">
        <v>144</v>
      </c>
    </row>
    <row r="32" spans="1:8" x14ac:dyDescent="0.2">
      <c r="A32" s="28">
        <v>26</v>
      </c>
      <c r="B32" s="29" t="s">
        <v>237</v>
      </c>
      <c r="C32" s="29" t="s">
        <v>238</v>
      </c>
      <c r="D32" s="29" t="s">
        <v>95</v>
      </c>
      <c r="E32" s="30">
        <v>41908</v>
      </c>
      <c r="F32" s="31">
        <v>3813.4184599999999</v>
      </c>
      <c r="G32" s="32">
        <v>1.4325340000000001E-2</v>
      </c>
      <c r="H32" s="27" t="s">
        <v>144</v>
      </c>
    </row>
    <row r="33" spans="1:8" x14ac:dyDescent="0.2">
      <c r="A33" s="28">
        <v>27</v>
      </c>
      <c r="B33" s="29" t="s">
        <v>664</v>
      </c>
      <c r="C33" s="29" t="s">
        <v>665</v>
      </c>
      <c r="D33" s="29" t="s">
        <v>55</v>
      </c>
      <c r="E33" s="30">
        <v>218760</v>
      </c>
      <c r="F33" s="31">
        <v>3732.7018800000001</v>
      </c>
      <c r="G33" s="32">
        <v>1.4022120000000001E-2</v>
      </c>
      <c r="H33" s="27" t="s">
        <v>144</v>
      </c>
    </row>
    <row r="34" spans="1:8" x14ac:dyDescent="0.2">
      <c r="A34" s="28">
        <v>28</v>
      </c>
      <c r="B34" s="29" t="s">
        <v>78</v>
      </c>
      <c r="C34" s="29" t="s">
        <v>79</v>
      </c>
      <c r="D34" s="29" t="s">
        <v>80</v>
      </c>
      <c r="E34" s="30">
        <v>77347</v>
      </c>
      <c r="F34" s="31">
        <v>3562.0613910000002</v>
      </c>
      <c r="G34" s="32">
        <v>1.33811E-2</v>
      </c>
      <c r="H34" s="27" t="s">
        <v>144</v>
      </c>
    </row>
    <row r="35" spans="1:8" ht="25.5" x14ac:dyDescent="0.2">
      <c r="A35" s="28">
        <v>29</v>
      </c>
      <c r="B35" s="29" t="s">
        <v>378</v>
      </c>
      <c r="C35" s="29" t="s">
        <v>379</v>
      </c>
      <c r="D35" s="29" t="s">
        <v>193</v>
      </c>
      <c r="E35" s="30">
        <v>218243</v>
      </c>
      <c r="F35" s="31">
        <v>3518.9501319999999</v>
      </c>
      <c r="G35" s="32">
        <v>1.3219150000000001E-2</v>
      </c>
      <c r="H35" s="27" t="s">
        <v>144</v>
      </c>
    </row>
    <row r="36" spans="1:8" x14ac:dyDescent="0.2">
      <c r="A36" s="28">
        <v>30</v>
      </c>
      <c r="B36" s="29" t="s">
        <v>311</v>
      </c>
      <c r="C36" s="29" t="s">
        <v>312</v>
      </c>
      <c r="D36" s="29" t="s">
        <v>55</v>
      </c>
      <c r="E36" s="30">
        <v>410348</v>
      </c>
      <c r="F36" s="31">
        <v>3301.2496599999999</v>
      </c>
      <c r="G36" s="32">
        <v>1.240135E-2</v>
      </c>
      <c r="H36" s="27" t="s">
        <v>144</v>
      </c>
    </row>
    <row r="37" spans="1:8" x14ac:dyDescent="0.2">
      <c r="A37" s="28">
        <v>31</v>
      </c>
      <c r="B37" s="29" t="s">
        <v>233</v>
      </c>
      <c r="C37" s="29" t="s">
        <v>234</v>
      </c>
      <c r="D37" s="29" t="s">
        <v>223</v>
      </c>
      <c r="E37" s="30">
        <v>416636</v>
      </c>
      <c r="F37" s="31">
        <v>3297.8822580000001</v>
      </c>
      <c r="G37" s="32">
        <v>1.2388700000000001E-2</v>
      </c>
      <c r="H37" s="27" t="s">
        <v>144</v>
      </c>
    </row>
    <row r="38" spans="1:8" x14ac:dyDescent="0.2">
      <c r="A38" s="28">
        <v>32</v>
      </c>
      <c r="B38" s="29" t="s">
        <v>209</v>
      </c>
      <c r="C38" s="29" t="s">
        <v>210</v>
      </c>
      <c r="D38" s="29" t="s">
        <v>211</v>
      </c>
      <c r="E38" s="30">
        <v>150641</v>
      </c>
      <c r="F38" s="31">
        <v>3253.8456000000001</v>
      </c>
      <c r="G38" s="32">
        <v>1.222327E-2</v>
      </c>
      <c r="H38" s="27" t="s">
        <v>144</v>
      </c>
    </row>
    <row r="39" spans="1:8" x14ac:dyDescent="0.2">
      <c r="A39" s="28">
        <v>33</v>
      </c>
      <c r="B39" s="29" t="s">
        <v>259</v>
      </c>
      <c r="C39" s="29" t="s">
        <v>260</v>
      </c>
      <c r="D39" s="29" t="s">
        <v>223</v>
      </c>
      <c r="E39" s="30">
        <v>1796583</v>
      </c>
      <c r="F39" s="31">
        <v>3209.5955294999999</v>
      </c>
      <c r="G39" s="32">
        <v>1.205704E-2</v>
      </c>
      <c r="H39" s="27" t="s">
        <v>144</v>
      </c>
    </row>
    <row r="40" spans="1:8" x14ac:dyDescent="0.2">
      <c r="A40" s="28">
        <v>34</v>
      </c>
      <c r="B40" s="29" t="s">
        <v>106</v>
      </c>
      <c r="C40" s="29" t="s">
        <v>107</v>
      </c>
      <c r="D40" s="29" t="s">
        <v>72</v>
      </c>
      <c r="E40" s="30">
        <v>108339</v>
      </c>
      <c r="F40" s="31">
        <v>3136.8474059999999</v>
      </c>
      <c r="G40" s="32">
        <v>1.1783760000000001E-2</v>
      </c>
      <c r="H40" s="27" t="s">
        <v>144</v>
      </c>
    </row>
    <row r="41" spans="1:8" x14ac:dyDescent="0.2">
      <c r="A41" s="28">
        <v>35</v>
      </c>
      <c r="B41" s="29" t="s">
        <v>235</v>
      </c>
      <c r="C41" s="29" t="s">
        <v>236</v>
      </c>
      <c r="D41" s="29" t="s">
        <v>95</v>
      </c>
      <c r="E41" s="30">
        <v>515700</v>
      </c>
      <c r="F41" s="31">
        <v>3099.09915</v>
      </c>
      <c r="G41" s="32">
        <v>1.164195E-2</v>
      </c>
      <c r="H41" s="27" t="s">
        <v>144</v>
      </c>
    </row>
    <row r="42" spans="1:8" x14ac:dyDescent="0.2">
      <c r="A42" s="28">
        <v>36</v>
      </c>
      <c r="B42" s="29" t="s">
        <v>503</v>
      </c>
      <c r="C42" s="29" t="s">
        <v>504</v>
      </c>
      <c r="D42" s="29" t="s">
        <v>251</v>
      </c>
      <c r="E42" s="30">
        <v>103607</v>
      </c>
      <c r="F42" s="31">
        <v>3034.441816</v>
      </c>
      <c r="G42" s="32">
        <v>1.1399070000000001E-2</v>
      </c>
      <c r="H42" s="27" t="s">
        <v>144</v>
      </c>
    </row>
    <row r="43" spans="1:8" x14ac:dyDescent="0.2">
      <c r="A43" s="28">
        <v>37</v>
      </c>
      <c r="B43" s="29" t="s">
        <v>470</v>
      </c>
      <c r="C43" s="29" t="s">
        <v>471</v>
      </c>
      <c r="D43" s="29" t="s">
        <v>55</v>
      </c>
      <c r="E43" s="30">
        <v>1293447</v>
      </c>
      <c r="F43" s="31">
        <v>3004.9360704000001</v>
      </c>
      <c r="G43" s="32">
        <v>1.128823E-2</v>
      </c>
      <c r="H43" s="27" t="s">
        <v>144</v>
      </c>
    </row>
    <row r="44" spans="1:8" ht="25.5" x14ac:dyDescent="0.2">
      <c r="A44" s="28">
        <v>38</v>
      </c>
      <c r="B44" s="29" t="s">
        <v>468</v>
      </c>
      <c r="C44" s="29" t="s">
        <v>469</v>
      </c>
      <c r="D44" s="29" t="s">
        <v>134</v>
      </c>
      <c r="E44" s="30">
        <v>220369</v>
      </c>
      <c r="F44" s="31">
        <v>2978.507404</v>
      </c>
      <c r="G44" s="32">
        <v>1.118894E-2</v>
      </c>
      <c r="H44" s="27" t="s">
        <v>144</v>
      </c>
    </row>
    <row r="45" spans="1:8" x14ac:dyDescent="0.2">
      <c r="A45" s="28">
        <v>39</v>
      </c>
      <c r="B45" s="29" t="s">
        <v>116</v>
      </c>
      <c r="C45" s="29" t="s">
        <v>117</v>
      </c>
      <c r="D45" s="29" t="s">
        <v>72</v>
      </c>
      <c r="E45" s="30">
        <v>396735</v>
      </c>
      <c r="F45" s="31">
        <v>2961.6267750000002</v>
      </c>
      <c r="G45" s="32">
        <v>1.112553E-2</v>
      </c>
      <c r="H45" s="27" t="s">
        <v>144</v>
      </c>
    </row>
    <row r="46" spans="1:8" x14ac:dyDescent="0.2">
      <c r="A46" s="28">
        <v>40</v>
      </c>
      <c r="B46" s="29" t="s">
        <v>98</v>
      </c>
      <c r="C46" s="29" t="s">
        <v>99</v>
      </c>
      <c r="D46" s="29" t="s">
        <v>72</v>
      </c>
      <c r="E46" s="30">
        <v>182448</v>
      </c>
      <c r="F46" s="31">
        <v>2955.292704</v>
      </c>
      <c r="G46" s="32">
        <v>1.1101740000000001E-2</v>
      </c>
      <c r="H46" s="27" t="s">
        <v>144</v>
      </c>
    </row>
    <row r="47" spans="1:8" x14ac:dyDescent="0.2">
      <c r="A47" s="28">
        <v>41</v>
      </c>
      <c r="B47" s="29" t="s">
        <v>722</v>
      </c>
      <c r="C47" s="29" t="s">
        <v>723</v>
      </c>
      <c r="D47" s="29" t="s">
        <v>196</v>
      </c>
      <c r="E47" s="30">
        <v>170050</v>
      </c>
      <c r="F47" s="31">
        <v>2893.4007499999998</v>
      </c>
      <c r="G47" s="32">
        <v>1.086924E-2</v>
      </c>
      <c r="H47" s="27" t="s">
        <v>144</v>
      </c>
    </row>
    <row r="48" spans="1:8" x14ac:dyDescent="0.2">
      <c r="A48" s="28">
        <v>42</v>
      </c>
      <c r="B48" s="29" t="s">
        <v>478</v>
      </c>
      <c r="C48" s="29" t="s">
        <v>479</v>
      </c>
      <c r="D48" s="29" t="s">
        <v>72</v>
      </c>
      <c r="E48" s="30">
        <v>73004</v>
      </c>
      <c r="F48" s="31">
        <v>2836.7164280000002</v>
      </c>
      <c r="G48" s="32">
        <v>1.06563E-2</v>
      </c>
      <c r="H48" s="27" t="s">
        <v>144</v>
      </c>
    </row>
    <row r="49" spans="1:8" x14ac:dyDescent="0.2">
      <c r="A49" s="28">
        <v>43</v>
      </c>
      <c r="B49" s="29" t="s">
        <v>20</v>
      </c>
      <c r="C49" s="29" t="s">
        <v>21</v>
      </c>
      <c r="D49" s="29" t="s">
        <v>22</v>
      </c>
      <c r="E49" s="30">
        <v>791063</v>
      </c>
      <c r="F49" s="31">
        <v>2804.7138665000002</v>
      </c>
      <c r="G49" s="32">
        <v>1.053608E-2</v>
      </c>
      <c r="H49" s="27" t="s">
        <v>144</v>
      </c>
    </row>
    <row r="50" spans="1:8" x14ac:dyDescent="0.2">
      <c r="A50" s="28">
        <v>44</v>
      </c>
      <c r="B50" s="29" t="s">
        <v>306</v>
      </c>
      <c r="C50" s="29" t="s">
        <v>307</v>
      </c>
      <c r="D50" s="29" t="s">
        <v>199</v>
      </c>
      <c r="E50" s="30">
        <v>111574</v>
      </c>
      <c r="F50" s="31">
        <v>2754.76206</v>
      </c>
      <c r="G50" s="32">
        <v>1.034843E-2</v>
      </c>
      <c r="H50" s="27" t="s">
        <v>144</v>
      </c>
    </row>
    <row r="51" spans="1:8" x14ac:dyDescent="0.2">
      <c r="A51" s="28">
        <v>45</v>
      </c>
      <c r="B51" s="29" t="s">
        <v>189</v>
      </c>
      <c r="C51" s="29" t="s">
        <v>190</v>
      </c>
      <c r="D51" s="29" t="s">
        <v>55</v>
      </c>
      <c r="E51" s="30">
        <v>528822</v>
      </c>
      <c r="F51" s="31">
        <v>2731.6300409999999</v>
      </c>
      <c r="G51" s="32">
        <v>1.026153E-2</v>
      </c>
      <c r="H51" s="27" t="s">
        <v>144</v>
      </c>
    </row>
    <row r="52" spans="1:8" x14ac:dyDescent="0.2">
      <c r="A52" s="28">
        <v>46</v>
      </c>
      <c r="B52" s="29" t="s">
        <v>433</v>
      </c>
      <c r="C52" s="29" t="s">
        <v>434</v>
      </c>
      <c r="D52" s="29" t="s">
        <v>344</v>
      </c>
      <c r="E52" s="30">
        <v>113230</v>
      </c>
      <c r="F52" s="31">
        <v>2651.9598299999998</v>
      </c>
      <c r="G52" s="32">
        <v>9.9622500000000006E-3</v>
      </c>
      <c r="H52" s="27" t="s">
        <v>144</v>
      </c>
    </row>
    <row r="53" spans="1:8" ht="25.5" x14ac:dyDescent="0.2">
      <c r="A53" s="28">
        <v>47</v>
      </c>
      <c r="B53" s="29" t="s">
        <v>689</v>
      </c>
      <c r="C53" s="29" t="s">
        <v>690</v>
      </c>
      <c r="D53" s="29" t="s">
        <v>193</v>
      </c>
      <c r="E53" s="30">
        <v>217943</v>
      </c>
      <c r="F53" s="31">
        <v>2580.2271770000002</v>
      </c>
      <c r="G53" s="32">
        <v>9.6927799999999998E-3</v>
      </c>
      <c r="H53" s="27" t="s">
        <v>144</v>
      </c>
    </row>
    <row r="54" spans="1:8" x14ac:dyDescent="0.2">
      <c r="A54" s="28">
        <v>48</v>
      </c>
      <c r="B54" s="29" t="s">
        <v>515</v>
      </c>
      <c r="C54" s="29" t="s">
        <v>516</v>
      </c>
      <c r="D54" s="29" t="s">
        <v>80</v>
      </c>
      <c r="E54" s="30">
        <v>259380</v>
      </c>
      <c r="F54" s="31">
        <v>2520.9142200000001</v>
      </c>
      <c r="G54" s="32">
        <v>9.4699699999999994E-3</v>
      </c>
      <c r="H54" s="27" t="s">
        <v>144</v>
      </c>
    </row>
    <row r="55" spans="1:8" x14ac:dyDescent="0.2">
      <c r="A55" s="28">
        <v>49</v>
      </c>
      <c r="B55" s="29" t="s">
        <v>450</v>
      </c>
      <c r="C55" s="29" t="s">
        <v>451</v>
      </c>
      <c r="D55" s="29" t="s">
        <v>452</v>
      </c>
      <c r="E55" s="30">
        <v>291720</v>
      </c>
      <c r="F55" s="31">
        <v>2384.3734199999999</v>
      </c>
      <c r="G55" s="32">
        <v>8.9570399999999994E-3</v>
      </c>
      <c r="H55" s="27" t="s">
        <v>144</v>
      </c>
    </row>
    <row r="56" spans="1:8" ht="25.5" x14ac:dyDescent="0.2">
      <c r="A56" s="28">
        <v>50</v>
      </c>
      <c r="B56" s="29" t="s">
        <v>285</v>
      </c>
      <c r="C56" s="29" t="s">
        <v>286</v>
      </c>
      <c r="D56" s="29" t="s">
        <v>186</v>
      </c>
      <c r="E56" s="30">
        <v>62427</v>
      </c>
      <c r="F56" s="31">
        <v>2272.467654</v>
      </c>
      <c r="G56" s="32">
        <v>8.5366599999999997E-3</v>
      </c>
      <c r="H56" s="27" t="s">
        <v>144</v>
      </c>
    </row>
    <row r="57" spans="1:8" x14ac:dyDescent="0.2">
      <c r="A57" s="28">
        <v>51</v>
      </c>
      <c r="B57" s="29" t="s">
        <v>392</v>
      </c>
      <c r="C57" s="29" t="s">
        <v>393</v>
      </c>
      <c r="D57" s="29" t="s">
        <v>199</v>
      </c>
      <c r="E57" s="30">
        <v>522421</v>
      </c>
      <c r="F57" s="31">
        <v>2266.2622980000001</v>
      </c>
      <c r="G57" s="32">
        <v>8.5133499999999994E-3</v>
      </c>
      <c r="H57" s="27" t="s">
        <v>144</v>
      </c>
    </row>
    <row r="58" spans="1:8" x14ac:dyDescent="0.2">
      <c r="A58" s="28">
        <v>52</v>
      </c>
      <c r="B58" s="29" t="s">
        <v>296</v>
      </c>
      <c r="C58" s="29" t="s">
        <v>297</v>
      </c>
      <c r="D58" s="29" t="s">
        <v>80</v>
      </c>
      <c r="E58" s="30">
        <v>75653</v>
      </c>
      <c r="F58" s="31">
        <v>2192.8778579999998</v>
      </c>
      <c r="G58" s="32">
        <v>8.2376800000000007E-3</v>
      </c>
      <c r="H58" s="27" t="s">
        <v>144</v>
      </c>
    </row>
    <row r="59" spans="1:8" x14ac:dyDescent="0.2">
      <c r="A59" s="28">
        <v>53</v>
      </c>
      <c r="B59" s="29" t="s">
        <v>224</v>
      </c>
      <c r="C59" s="29" t="s">
        <v>225</v>
      </c>
      <c r="D59" s="29" t="s">
        <v>199</v>
      </c>
      <c r="E59" s="30">
        <v>25110</v>
      </c>
      <c r="F59" s="31">
        <v>1834.2855</v>
      </c>
      <c r="G59" s="32">
        <v>6.8906100000000001E-3</v>
      </c>
      <c r="H59" s="27" t="s">
        <v>144</v>
      </c>
    </row>
    <row r="60" spans="1:8" x14ac:dyDescent="0.2">
      <c r="A60" s="28">
        <v>54</v>
      </c>
      <c r="B60" s="29" t="s">
        <v>135</v>
      </c>
      <c r="C60" s="29" t="s">
        <v>136</v>
      </c>
      <c r="D60" s="29" t="s">
        <v>22</v>
      </c>
      <c r="E60" s="30">
        <v>72518</v>
      </c>
      <c r="F60" s="31">
        <v>1797.1048169999999</v>
      </c>
      <c r="G60" s="32">
        <v>6.7509299999999996E-3</v>
      </c>
      <c r="H60" s="27" t="s">
        <v>144</v>
      </c>
    </row>
    <row r="61" spans="1:8" x14ac:dyDescent="0.2">
      <c r="A61" s="28">
        <v>55</v>
      </c>
      <c r="B61" s="29" t="s">
        <v>463</v>
      </c>
      <c r="C61" s="29" t="s">
        <v>464</v>
      </c>
      <c r="D61" s="29" t="s">
        <v>465</v>
      </c>
      <c r="E61" s="30">
        <v>306754</v>
      </c>
      <c r="F61" s="31">
        <v>1531.0092139999999</v>
      </c>
      <c r="G61" s="32">
        <v>5.7513299999999998E-3</v>
      </c>
      <c r="H61" s="27" t="s">
        <v>144</v>
      </c>
    </row>
    <row r="62" spans="1:8" x14ac:dyDescent="0.2">
      <c r="A62" s="28">
        <v>56</v>
      </c>
      <c r="B62" s="29" t="s">
        <v>214</v>
      </c>
      <c r="C62" s="29" t="s">
        <v>215</v>
      </c>
      <c r="D62" s="29" t="s">
        <v>80</v>
      </c>
      <c r="E62" s="30">
        <v>293140</v>
      </c>
      <c r="F62" s="31">
        <v>1383.3276599999999</v>
      </c>
      <c r="G62" s="32">
        <v>5.1965500000000003E-3</v>
      </c>
      <c r="H62" s="27" t="s">
        <v>144</v>
      </c>
    </row>
    <row r="63" spans="1:8" x14ac:dyDescent="0.2">
      <c r="A63" s="28">
        <v>57</v>
      </c>
      <c r="B63" s="29" t="s">
        <v>517</v>
      </c>
      <c r="C63" s="29" t="s">
        <v>518</v>
      </c>
      <c r="D63" s="29" t="s">
        <v>72</v>
      </c>
      <c r="E63" s="30">
        <v>649673</v>
      </c>
      <c r="F63" s="31">
        <v>1133.5494504000001</v>
      </c>
      <c r="G63" s="32">
        <v>4.2582499999999999E-3</v>
      </c>
      <c r="H63" s="27" t="s">
        <v>144</v>
      </c>
    </row>
    <row r="64" spans="1:8" x14ac:dyDescent="0.2">
      <c r="A64" s="28">
        <v>58</v>
      </c>
      <c r="B64" s="29" t="s">
        <v>124</v>
      </c>
      <c r="C64" s="29" t="s">
        <v>125</v>
      </c>
      <c r="D64" s="29" t="s">
        <v>80</v>
      </c>
      <c r="E64" s="30">
        <v>95803</v>
      </c>
      <c r="F64" s="31">
        <v>1057.856726</v>
      </c>
      <c r="G64" s="32">
        <v>3.9738999999999998E-3</v>
      </c>
      <c r="H64" s="27" t="s">
        <v>144</v>
      </c>
    </row>
    <row r="65" spans="1:8" ht="25.5" x14ac:dyDescent="0.2">
      <c r="A65" s="28">
        <v>59</v>
      </c>
      <c r="B65" s="29" t="s">
        <v>218</v>
      </c>
      <c r="C65" s="29" t="s">
        <v>219</v>
      </c>
      <c r="D65" s="29" t="s">
        <v>220</v>
      </c>
      <c r="E65" s="30">
        <v>62771</v>
      </c>
      <c r="F65" s="31">
        <v>1020.2170630000001</v>
      </c>
      <c r="G65" s="32">
        <v>3.8325099999999999E-3</v>
      </c>
      <c r="H65" s="27" t="s">
        <v>144</v>
      </c>
    </row>
    <row r="66" spans="1:8" x14ac:dyDescent="0.2">
      <c r="A66" s="28">
        <v>60</v>
      </c>
      <c r="B66" s="29" t="s">
        <v>108</v>
      </c>
      <c r="C66" s="29" t="s">
        <v>109</v>
      </c>
      <c r="D66" s="29" t="s">
        <v>80</v>
      </c>
      <c r="E66" s="30">
        <v>22462</v>
      </c>
      <c r="F66" s="31">
        <v>780.08279800000003</v>
      </c>
      <c r="G66" s="32">
        <v>2.9304299999999999E-3</v>
      </c>
      <c r="H66" s="27" t="s">
        <v>144</v>
      </c>
    </row>
    <row r="67" spans="1:8" x14ac:dyDescent="0.2">
      <c r="A67" s="25"/>
      <c r="B67" s="25"/>
      <c r="C67" s="26" t="s">
        <v>143</v>
      </c>
      <c r="D67" s="25"/>
      <c r="E67" s="25" t="s">
        <v>144</v>
      </c>
      <c r="F67" s="33">
        <f>SUM(F7:F66)</f>
        <v>250874.92078629995</v>
      </c>
      <c r="G67" s="34">
        <f>SUM(G7:G66)</f>
        <v>0.94242691999999983</v>
      </c>
      <c r="H67" s="27" t="s">
        <v>144</v>
      </c>
    </row>
    <row r="68" spans="1:8" x14ac:dyDescent="0.2">
      <c r="A68" s="25"/>
      <c r="B68" s="25"/>
      <c r="C68" s="35"/>
      <c r="D68" s="25"/>
      <c r="E68" s="25"/>
      <c r="F68" s="36"/>
      <c r="G68" s="36"/>
      <c r="H68" s="27" t="s">
        <v>144</v>
      </c>
    </row>
    <row r="69" spans="1:8" x14ac:dyDescent="0.2">
      <c r="A69" s="25"/>
      <c r="B69" s="25"/>
      <c r="C69" s="26" t="s">
        <v>145</v>
      </c>
      <c r="D69" s="25"/>
      <c r="E69" s="25"/>
      <c r="F69" s="25"/>
      <c r="G69" s="25"/>
      <c r="H69" s="27" t="s">
        <v>144</v>
      </c>
    </row>
    <row r="70" spans="1:8" x14ac:dyDescent="0.2">
      <c r="A70" s="25"/>
      <c r="B70" s="25"/>
      <c r="C70" s="26" t="s">
        <v>143</v>
      </c>
      <c r="D70" s="25"/>
      <c r="E70" s="25" t="s">
        <v>144</v>
      </c>
      <c r="F70" s="37" t="s">
        <v>146</v>
      </c>
      <c r="G70" s="34">
        <v>0</v>
      </c>
      <c r="H70" s="27" t="s">
        <v>144</v>
      </c>
    </row>
    <row r="71" spans="1:8" x14ac:dyDescent="0.2">
      <c r="A71" s="25"/>
      <c r="B71" s="25"/>
      <c r="C71" s="35"/>
      <c r="D71" s="25"/>
      <c r="E71" s="25"/>
      <c r="F71" s="36"/>
      <c r="G71" s="36"/>
      <c r="H71" s="27" t="s">
        <v>144</v>
      </c>
    </row>
    <row r="72" spans="1:8" x14ac:dyDescent="0.2">
      <c r="A72" s="25"/>
      <c r="B72" s="25"/>
      <c r="C72" s="26" t="s">
        <v>147</v>
      </c>
      <c r="D72" s="25"/>
      <c r="E72" s="25"/>
      <c r="F72" s="25"/>
      <c r="G72" s="25"/>
      <c r="H72" s="27" t="s">
        <v>144</v>
      </c>
    </row>
    <row r="73" spans="1:8" x14ac:dyDescent="0.2">
      <c r="A73" s="28">
        <v>1</v>
      </c>
      <c r="B73" s="29" t="s">
        <v>522</v>
      </c>
      <c r="C73" s="29" t="s">
        <v>902</v>
      </c>
      <c r="D73" s="29" t="s">
        <v>223</v>
      </c>
      <c r="E73" s="30">
        <v>511578</v>
      </c>
      <c r="F73" s="31">
        <v>79.089958800000005</v>
      </c>
      <c r="G73" s="32">
        <v>2.9711000000000001E-4</v>
      </c>
      <c r="H73" s="27" t="s">
        <v>144</v>
      </c>
    </row>
    <row r="74" spans="1:8" x14ac:dyDescent="0.2">
      <c r="A74" s="28">
        <v>2</v>
      </c>
      <c r="B74" s="29" t="s">
        <v>724</v>
      </c>
      <c r="C74" s="29" t="s">
        <v>1025</v>
      </c>
      <c r="D74" s="29" t="s">
        <v>228</v>
      </c>
      <c r="E74" s="30">
        <v>39500</v>
      </c>
      <c r="F74" s="31">
        <v>21.207550000000001</v>
      </c>
      <c r="G74" s="32">
        <v>7.9670000000000001E-5</v>
      </c>
      <c r="H74" s="27" t="s">
        <v>144</v>
      </c>
    </row>
    <row r="75" spans="1:8" x14ac:dyDescent="0.2">
      <c r="A75" s="28">
        <v>3</v>
      </c>
      <c r="B75" s="29" t="s">
        <v>729</v>
      </c>
      <c r="C75" s="29" t="s">
        <v>1026</v>
      </c>
      <c r="D75" s="29"/>
      <c r="E75" s="30">
        <v>54000</v>
      </c>
      <c r="F75" s="31">
        <v>5.4000000000000002E-7</v>
      </c>
      <c r="G75" s="39" t="s">
        <v>142</v>
      </c>
      <c r="H75" s="27" t="s">
        <v>144</v>
      </c>
    </row>
    <row r="76" spans="1:8" x14ac:dyDescent="0.2">
      <c r="A76" s="28">
        <v>4</v>
      </c>
      <c r="B76" s="29" t="s">
        <v>725</v>
      </c>
      <c r="C76" s="29" t="s">
        <v>1027</v>
      </c>
      <c r="D76" s="29"/>
      <c r="E76" s="30">
        <v>200</v>
      </c>
      <c r="F76" s="31">
        <v>2.0000000000000001E-9</v>
      </c>
      <c r="G76" s="39" t="s">
        <v>142</v>
      </c>
      <c r="H76" s="27" t="s">
        <v>144</v>
      </c>
    </row>
    <row r="77" spans="1:8" x14ac:dyDescent="0.2">
      <c r="A77" s="28">
        <v>5</v>
      </c>
      <c r="B77" s="29" t="s">
        <v>728</v>
      </c>
      <c r="C77" s="29" t="s">
        <v>1028</v>
      </c>
      <c r="D77" s="29"/>
      <c r="E77" s="30">
        <v>176305</v>
      </c>
      <c r="F77" s="31">
        <v>1.7630000000000001E-6</v>
      </c>
      <c r="G77" s="39" t="s">
        <v>142</v>
      </c>
      <c r="H77" s="27" t="s">
        <v>144</v>
      </c>
    </row>
    <row r="78" spans="1:8" x14ac:dyDescent="0.2">
      <c r="A78" s="28">
        <v>6</v>
      </c>
      <c r="B78" s="29" t="s">
        <v>732</v>
      </c>
      <c r="C78" s="29" t="s">
        <v>1029</v>
      </c>
      <c r="D78" s="29"/>
      <c r="E78" s="30">
        <v>93200</v>
      </c>
      <c r="F78" s="31">
        <v>9.3200000000000003E-7</v>
      </c>
      <c r="G78" s="39" t="s">
        <v>142</v>
      </c>
      <c r="H78" s="27" t="s">
        <v>144</v>
      </c>
    </row>
    <row r="79" spans="1:8" ht="38.25" x14ac:dyDescent="0.2">
      <c r="A79" s="28">
        <v>7</v>
      </c>
      <c r="B79" s="29" t="s">
        <v>726</v>
      </c>
      <c r="C79" s="29" t="s">
        <v>1030</v>
      </c>
      <c r="D79" s="29" t="s">
        <v>727</v>
      </c>
      <c r="E79" s="30">
        <v>200000</v>
      </c>
      <c r="F79" s="31">
        <v>1.9999999999999999E-6</v>
      </c>
      <c r="G79" s="39" t="s">
        <v>142</v>
      </c>
      <c r="H79" s="27" t="s">
        <v>144</v>
      </c>
    </row>
    <row r="80" spans="1:8" ht="25.5" x14ac:dyDescent="0.2">
      <c r="A80" s="28">
        <v>8</v>
      </c>
      <c r="B80" s="29" t="s">
        <v>730</v>
      </c>
      <c r="C80" s="29" t="s">
        <v>1031</v>
      </c>
      <c r="D80" s="29" t="s">
        <v>731</v>
      </c>
      <c r="E80" s="30">
        <v>50800</v>
      </c>
      <c r="F80" s="31">
        <v>5.0800000000000005E-7</v>
      </c>
      <c r="G80" s="39" t="s">
        <v>142</v>
      </c>
      <c r="H80" s="27" t="s">
        <v>144</v>
      </c>
    </row>
    <row r="81" spans="1:8" x14ac:dyDescent="0.2">
      <c r="A81" s="25"/>
      <c r="B81" s="25"/>
      <c r="C81" s="26" t="s">
        <v>143</v>
      </c>
      <c r="D81" s="25"/>
      <c r="E81" s="25" t="s">
        <v>144</v>
      </c>
      <c r="F81" s="33">
        <f>SUM(F73:F80)</f>
        <v>100.297514545</v>
      </c>
      <c r="G81" s="34">
        <f>SUM(G73:G80)</f>
        <v>3.7678000000000001E-4</v>
      </c>
      <c r="H81" s="27" t="s">
        <v>144</v>
      </c>
    </row>
    <row r="82" spans="1:8" x14ac:dyDescent="0.2">
      <c r="A82" s="25"/>
      <c r="B82" s="25"/>
      <c r="C82" s="35"/>
      <c r="D82" s="25"/>
      <c r="E82" s="25"/>
      <c r="F82" s="36"/>
      <c r="G82" s="36"/>
      <c r="H82" s="27" t="s">
        <v>144</v>
      </c>
    </row>
    <row r="83" spans="1:8" x14ac:dyDescent="0.2">
      <c r="A83" s="25"/>
      <c r="B83" s="25"/>
      <c r="C83" s="26" t="s">
        <v>148</v>
      </c>
      <c r="D83" s="25"/>
      <c r="E83" s="25"/>
      <c r="F83" s="25"/>
      <c r="G83" s="25"/>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149</v>
      </c>
      <c r="D86" s="25"/>
      <c r="E86" s="25"/>
      <c r="F86" s="36"/>
      <c r="G86" s="36"/>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150</v>
      </c>
      <c r="D89" s="25"/>
      <c r="E89" s="25"/>
      <c r="F89" s="36"/>
      <c r="G89" s="36"/>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151</v>
      </c>
      <c r="D92" s="25"/>
      <c r="E92" s="25"/>
      <c r="F92" s="33">
        <v>250975.21830084501</v>
      </c>
      <c r="G92" s="34">
        <v>0.94280370000000002</v>
      </c>
      <c r="H92" s="27" t="s">
        <v>144</v>
      </c>
    </row>
    <row r="93" spans="1:8" x14ac:dyDescent="0.2">
      <c r="A93" s="25"/>
      <c r="B93" s="25"/>
      <c r="C93" s="35"/>
      <c r="D93" s="25"/>
      <c r="E93" s="25"/>
      <c r="F93" s="36"/>
      <c r="G93" s="36"/>
      <c r="H93" s="27" t="s">
        <v>144</v>
      </c>
    </row>
    <row r="94" spans="1:8" x14ac:dyDescent="0.2">
      <c r="A94" s="25"/>
      <c r="B94" s="25"/>
      <c r="C94" s="26" t="s">
        <v>152</v>
      </c>
      <c r="D94" s="25"/>
      <c r="E94" s="25"/>
      <c r="F94" s="36"/>
      <c r="G94" s="36"/>
      <c r="H94" s="27" t="s">
        <v>144</v>
      </c>
    </row>
    <row r="95" spans="1:8" x14ac:dyDescent="0.2">
      <c r="A95" s="25"/>
      <c r="B95" s="25"/>
      <c r="C95" s="26" t="s">
        <v>10</v>
      </c>
      <c r="D95" s="25"/>
      <c r="E95" s="25"/>
      <c r="F95" s="36"/>
      <c r="G95" s="36"/>
      <c r="H95" s="27" t="s">
        <v>144</v>
      </c>
    </row>
    <row r="96" spans="1:8" x14ac:dyDescent="0.2">
      <c r="A96" s="25"/>
      <c r="B96" s="25"/>
      <c r="C96" s="26" t="s">
        <v>143</v>
      </c>
      <c r="D96" s="25"/>
      <c r="E96" s="25" t="s">
        <v>144</v>
      </c>
      <c r="F96" s="37" t="s">
        <v>146</v>
      </c>
      <c r="G96" s="34">
        <v>0</v>
      </c>
      <c r="H96" s="27" t="s">
        <v>144</v>
      </c>
    </row>
    <row r="97" spans="1:8" x14ac:dyDescent="0.2">
      <c r="A97" s="25"/>
      <c r="B97" s="25"/>
      <c r="C97" s="35"/>
      <c r="D97" s="25"/>
      <c r="E97" s="25"/>
      <c r="F97" s="36"/>
      <c r="G97" s="36"/>
      <c r="H97" s="27" t="s">
        <v>144</v>
      </c>
    </row>
    <row r="98" spans="1:8" x14ac:dyDescent="0.2">
      <c r="A98" s="25"/>
      <c r="B98" s="25"/>
      <c r="C98" s="26" t="s">
        <v>153</v>
      </c>
      <c r="D98" s="25"/>
      <c r="E98" s="25"/>
      <c r="F98" s="25"/>
      <c r="G98" s="25"/>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154</v>
      </c>
      <c r="D101" s="25"/>
      <c r="E101" s="25"/>
      <c r="F101" s="25"/>
      <c r="G101" s="25"/>
      <c r="H101" s="27" t="s">
        <v>144</v>
      </c>
    </row>
    <row r="102" spans="1:8" x14ac:dyDescent="0.2">
      <c r="A102" s="25"/>
      <c r="B102" s="25"/>
      <c r="C102" s="26" t="s">
        <v>143</v>
      </c>
      <c r="D102" s="25"/>
      <c r="E102" s="25" t="s">
        <v>144</v>
      </c>
      <c r="F102" s="37" t="s">
        <v>146</v>
      </c>
      <c r="G102" s="34">
        <v>0</v>
      </c>
      <c r="H102" s="27" t="s">
        <v>144</v>
      </c>
    </row>
    <row r="103" spans="1:8" x14ac:dyDescent="0.2">
      <c r="A103" s="25"/>
      <c r="B103" s="25"/>
      <c r="C103" s="35"/>
      <c r="D103" s="25"/>
      <c r="E103" s="25"/>
      <c r="F103" s="36"/>
      <c r="G103" s="36"/>
      <c r="H103" s="27" t="s">
        <v>144</v>
      </c>
    </row>
    <row r="104" spans="1:8" x14ac:dyDescent="0.2">
      <c r="A104" s="25"/>
      <c r="B104" s="25"/>
      <c r="C104" s="26" t="s">
        <v>155</v>
      </c>
      <c r="D104" s="25"/>
      <c r="E104" s="25"/>
      <c r="F104" s="36"/>
      <c r="G104" s="36"/>
      <c r="H104" s="27" t="s">
        <v>144</v>
      </c>
    </row>
    <row r="105" spans="1:8" x14ac:dyDescent="0.2">
      <c r="A105" s="25"/>
      <c r="B105" s="25"/>
      <c r="C105" s="26" t="s">
        <v>143</v>
      </c>
      <c r="D105" s="25"/>
      <c r="E105" s="25" t="s">
        <v>144</v>
      </c>
      <c r="F105" s="37" t="s">
        <v>146</v>
      </c>
      <c r="G105" s="34">
        <v>0</v>
      </c>
      <c r="H105" s="27" t="s">
        <v>144</v>
      </c>
    </row>
    <row r="106" spans="1:8" x14ac:dyDescent="0.2">
      <c r="A106" s="25"/>
      <c r="B106" s="25"/>
      <c r="C106" s="35"/>
      <c r="D106" s="25"/>
      <c r="E106" s="25"/>
      <c r="F106" s="36"/>
      <c r="G106" s="36"/>
      <c r="H106" s="27" t="s">
        <v>144</v>
      </c>
    </row>
    <row r="107" spans="1:8" x14ac:dyDescent="0.2">
      <c r="A107" s="25"/>
      <c r="B107" s="25"/>
      <c r="C107" s="26" t="s">
        <v>156</v>
      </c>
      <c r="D107" s="25"/>
      <c r="E107" s="25"/>
      <c r="F107" s="33">
        <v>0</v>
      </c>
      <c r="G107" s="34">
        <v>0</v>
      </c>
      <c r="H107" s="27" t="s">
        <v>144</v>
      </c>
    </row>
    <row r="108" spans="1:8" x14ac:dyDescent="0.2">
      <c r="A108" s="25"/>
      <c r="B108" s="25"/>
      <c r="C108" s="35"/>
      <c r="D108" s="25"/>
      <c r="E108" s="25"/>
      <c r="F108" s="36"/>
      <c r="G108" s="36"/>
      <c r="H108" s="27" t="s">
        <v>144</v>
      </c>
    </row>
    <row r="109" spans="1:8" x14ac:dyDescent="0.2">
      <c r="A109" s="25"/>
      <c r="B109" s="25"/>
      <c r="C109" s="26" t="s">
        <v>157</v>
      </c>
      <c r="D109" s="25"/>
      <c r="E109" s="25"/>
      <c r="F109" s="36"/>
      <c r="G109" s="36"/>
      <c r="H109" s="27" t="s">
        <v>144</v>
      </c>
    </row>
    <row r="110" spans="1:8" x14ac:dyDescent="0.2">
      <c r="A110" s="25"/>
      <c r="B110" s="25"/>
      <c r="C110" s="26" t="s">
        <v>158</v>
      </c>
      <c r="D110" s="25"/>
      <c r="E110" s="25"/>
      <c r="F110" s="36"/>
      <c r="G110" s="36"/>
      <c r="H110" s="27" t="s">
        <v>144</v>
      </c>
    </row>
    <row r="111" spans="1:8" x14ac:dyDescent="0.2">
      <c r="A111" s="25"/>
      <c r="B111" s="25"/>
      <c r="C111" s="26" t="s">
        <v>143</v>
      </c>
      <c r="D111" s="25"/>
      <c r="E111" s="25" t="s">
        <v>144</v>
      </c>
      <c r="F111" s="37" t="s">
        <v>146</v>
      </c>
      <c r="G111" s="34">
        <v>0</v>
      </c>
      <c r="H111" s="27" t="s">
        <v>144</v>
      </c>
    </row>
    <row r="112" spans="1:8" x14ac:dyDescent="0.2">
      <c r="A112" s="25"/>
      <c r="B112" s="25"/>
      <c r="C112" s="35"/>
      <c r="D112" s="25"/>
      <c r="E112" s="25"/>
      <c r="F112" s="36"/>
      <c r="G112" s="36"/>
      <c r="H112" s="27" t="s">
        <v>144</v>
      </c>
    </row>
    <row r="113" spans="1:8" x14ac:dyDescent="0.2">
      <c r="A113" s="25"/>
      <c r="B113" s="25"/>
      <c r="C113" s="26" t="s">
        <v>159</v>
      </c>
      <c r="D113" s="25"/>
      <c r="E113" s="25"/>
      <c r="F113" s="36"/>
      <c r="G113" s="36"/>
      <c r="H113" s="27" t="s">
        <v>144</v>
      </c>
    </row>
    <row r="114" spans="1:8" x14ac:dyDescent="0.2">
      <c r="A114" s="25"/>
      <c r="B114" s="25"/>
      <c r="C114" s="26" t="s">
        <v>143</v>
      </c>
      <c r="D114" s="25"/>
      <c r="E114" s="25" t="s">
        <v>144</v>
      </c>
      <c r="F114" s="37" t="s">
        <v>146</v>
      </c>
      <c r="G114" s="34">
        <v>0</v>
      </c>
      <c r="H114" s="27" t="s">
        <v>144</v>
      </c>
    </row>
    <row r="115" spans="1:8" x14ac:dyDescent="0.2">
      <c r="A115" s="25"/>
      <c r="B115" s="25"/>
      <c r="C115" s="35"/>
      <c r="D115" s="25"/>
      <c r="E115" s="25"/>
      <c r="F115" s="36"/>
      <c r="G115" s="36"/>
      <c r="H115" s="27" t="s">
        <v>144</v>
      </c>
    </row>
    <row r="116" spans="1:8" x14ac:dyDescent="0.2">
      <c r="A116" s="25"/>
      <c r="B116" s="25"/>
      <c r="C116" s="26" t="s">
        <v>160</v>
      </c>
      <c r="D116" s="25"/>
      <c r="E116" s="25"/>
      <c r="F116" s="36"/>
      <c r="G116" s="36"/>
      <c r="H116" s="27" t="s">
        <v>144</v>
      </c>
    </row>
    <row r="117" spans="1:8" x14ac:dyDescent="0.2">
      <c r="A117" s="25"/>
      <c r="B117" s="25"/>
      <c r="C117" s="26" t="s">
        <v>143</v>
      </c>
      <c r="D117" s="25"/>
      <c r="E117" s="25" t="s">
        <v>144</v>
      </c>
      <c r="F117" s="37" t="s">
        <v>146</v>
      </c>
      <c r="G117" s="34">
        <v>0</v>
      </c>
      <c r="H117" s="27" t="s">
        <v>144</v>
      </c>
    </row>
    <row r="118" spans="1:8" x14ac:dyDescent="0.2">
      <c r="A118" s="25"/>
      <c r="B118" s="25"/>
      <c r="C118" s="35"/>
      <c r="D118" s="25"/>
      <c r="E118" s="25"/>
      <c r="F118" s="36"/>
      <c r="G118" s="36"/>
      <c r="H118" s="27" t="s">
        <v>144</v>
      </c>
    </row>
    <row r="119" spans="1:8" x14ac:dyDescent="0.2">
      <c r="A119" s="25"/>
      <c r="B119" s="25"/>
      <c r="C119" s="26" t="s">
        <v>161</v>
      </c>
      <c r="D119" s="25"/>
      <c r="E119" s="25"/>
      <c r="F119" s="36"/>
      <c r="G119" s="36"/>
      <c r="H119" s="27" t="s">
        <v>144</v>
      </c>
    </row>
    <row r="120" spans="1:8" x14ac:dyDescent="0.2">
      <c r="A120" s="28">
        <v>1</v>
      </c>
      <c r="B120" s="29"/>
      <c r="C120" s="29" t="s">
        <v>162</v>
      </c>
      <c r="D120" s="29"/>
      <c r="E120" s="39"/>
      <c r="F120" s="31">
        <v>12843.141708027</v>
      </c>
      <c r="G120" s="32">
        <v>4.8246039999999997E-2</v>
      </c>
      <c r="H120" s="27">
        <v>5.95</v>
      </c>
    </row>
    <row r="121" spans="1:8" x14ac:dyDescent="0.2">
      <c r="A121" s="25"/>
      <c r="B121" s="25"/>
      <c r="C121" s="26" t="s">
        <v>143</v>
      </c>
      <c r="D121" s="25"/>
      <c r="E121" s="25" t="s">
        <v>144</v>
      </c>
      <c r="F121" s="33">
        <v>12843.141708027</v>
      </c>
      <c r="G121" s="34">
        <v>4.8246039999999997E-2</v>
      </c>
      <c r="H121" s="27" t="s">
        <v>144</v>
      </c>
    </row>
    <row r="122" spans="1:8" x14ac:dyDescent="0.2">
      <c r="A122" s="25"/>
      <c r="B122" s="25"/>
      <c r="C122" s="35"/>
      <c r="D122" s="25"/>
      <c r="E122" s="25"/>
      <c r="F122" s="36"/>
      <c r="G122" s="36"/>
      <c r="H122" s="27" t="s">
        <v>144</v>
      </c>
    </row>
    <row r="123" spans="1:8" x14ac:dyDescent="0.2">
      <c r="A123" s="25"/>
      <c r="B123" s="25"/>
      <c r="C123" s="26" t="s">
        <v>163</v>
      </c>
      <c r="D123" s="25"/>
      <c r="E123" s="25"/>
      <c r="F123" s="33">
        <v>12843.141708027</v>
      </c>
      <c r="G123" s="34">
        <v>4.8246039999999997E-2</v>
      </c>
      <c r="H123" s="27" t="s">
        <v>144</v>
      </c>
    </row>
    <row r="124" spans="1:8" x14ac:dyDescent="0.2">
      <c r="A124" s="25"/>
      <c r="B124" s="25"/>
      <c r="C124" s="36"/>
      <c r="D124" s="25"/>
      <c r="E124" s="25"/>
      <c r="F124" s="25"/>
      <c r="G124" s="25"/>
      <c r="H124" s="27" t="s">
        <v>144</v>
      </c>
    </row>
    <row r="125" spans="1:8" x14ac:dyDescent="0.2">
      <c r="A125" s="25"/>
      <c r="B125" s="25"/>
      <c r="C125" s="26" t="s">
        <v>164</v>
      </c>
      <c r="D125" s="25"/>
      <c r="E125" s="25"/>
      <c r="F125" s="25"/>
      <c r="G125" s="25"/>
      <c r="H125" s="27" t="s">
        <v>144</v>
      </c>
    </row>
    <row r="126" spans="1:8" x14ac:dyDescent="0.2">
      <c r="A126" s="25"/>
      <c r="B126" s="25"/>
      <c r="C126" s="26" t="s">
        <v>165</v>
      </c>
      <c r="D126" s="25"/>
      <c r="E126" s="25"/>
      <c r="F126" s="25"/>
      <c r="G126" s="25"/>
      <c r="H126" s="27" t="s">
        <v>144</v>
      </c>
    </row>
    <row r="127" spans="1:8" x14ac:dyDescent="0.2">
      <c r="A127" s="25"/>
      <c r="B127" s="25"/>
      <c r="C127" s="26" t="s">
        <v>143</v>
      </c>
      <c r="D127" s="25"/>
      <c r="E127" s="25" t="s">
        <v>144</v>
      </c>
      <c r="F127" s="37" t="s">
        <v>146</v>
      </c>
      <c r="G127" s="34">
        <v>0</v>
      </c>
      <c r="H127" s="27" t="s">
        <v>144</v>
      </c>
    </row>
    <row r="128" spans="1:8" x14ac:dyDescent="0.2">
      <c r="A128" s="25"/>
      <c r="B128" s="25"/>
      <c r="C128" s="35"/>
      <c r="D128" s="25"/>
      <c r="E128" s="25"/>
      <c r="F128" s="36"/>
      <c r="G128" s="36"/>
      <c r="H128" s="27" t="s">
        <v>144</v>
      </c>
    </row>
    <row r="129" spans="1:17" x14ac:dyDescent="0.2">
      <c r="A129" s="25"/>
      <c r="B129" s="25"/>
      <c r="C129" s="26" t="s">
        <v>166</v>
      </c>
      <c r="D129" s="25"/>
      <c r="E129" s="25"/>
      <c r="F129" s="25"/>
      <c r="G129" s="25"/>
      <c r="H129" s="27" t="s">
        <v>144</v>
      </c>
    </row>
    <row r="130" spans="1:17" x14ac:dyDescent="0.2">
      <c r="A130" s="25"/>
      <c r="B130" s="25"/>
      <c r="C130" s="26" t="s">
        <v>167</v>
      </c>
      <c r="D130" s="25"/>
      <c r="E130" s="25"/>
      <c r="F130" s="25"/>
      <c r="G130" s="25"/>
      <c r="H130" s="27" t="s">
        <v>144</v>
      </c>
    </row>
    <row r="131" spans="1:17" x14ac:dyDescent="0.2">
      <c r="A131" s="25"/>
      <c r="B131" s="25"/>
      <c r="C131" s="26" t="s">
        <v>143</v>
      </c>
      <c r="D131" s="25"/>
      <c r="E131" s="25" t="s">
        <v>144</v>
      </c>
      <c r="F131" s="37" t="s">
        <v>146</v>
      </c>
      <c r="G131" s="34">
        <v>0</v>
      </c>
      <c r="H131" s="27" t="s">
        <v>144</v>
      </c>
    </row>
    <row r="132" spans="1:17" x14ac:dyDescent="0.2">
      <c r="A132" s="25"/>
      <c r="B132" s="25"/>
      <c r="C132" s="35"/>
      <c r="D132" s="25"/>
      <c r="E132" s="25"/>
      <c r="F132" s="36"/>
      <c r="G132" s="36"/>
      <c r="H132" s="27" t="s">
        <v>144</v>
      </c>
    </row>
    <row r="133" spans="1:17" ht="25.5" x14ac:dyDescent="0.2">
      <c r="A133" s="25"/>
      <c r="B133" s="25"/>
      <c r="C133" s="26" t="s">
        <v>168</v>
      </c>
      <c r="D133" s="25"/>
      <c r="E133" s="25"/>
      <c r="F133" s="36"/>
      <c r="G133" s="36"/>
      <c r="H133" s="27" t="s">
        <v>144</v>
      </c>
    </row>
    <row r="134" spans="1:17" x14ac:dyDescent="0.2">
      <c r="A134" s="25"/>
      <c r="B134" s="25"/>
      <c r="C134" s="26" t="s">
        <v>143</v>
      </c>
      <c r="D134" s="25"/>
      <c r="E134" s="25" t="s">
        <v>144</v>
      </c>
      <c r="F134" s="37" t="s">
        <v>146</v>
      </c>
      <c r="G134" s="34">
        <v>0</v>
      </c>
      <c r="H134" s="27" t="s">
        <v>144</v>
      </c>
    </row>
    <row r="135" spans="1:17" x14ac:dyDescent="0.2">
      <c r="A135" s="25"/>
      <c r="B135" s="25"/>
      <c r="C135" s="35"/>
      <c r="D135" s="25"/>
      <c r="E135" s="25"/>
      <c r="F135" s="36"/>
      <c r="G135" s="36"/>
      <c r="H135" s="27" t="s">
        <v>144</v>
      </c>
    </row>
    <row r="136" spans="1:17" x14ac:dyDescent="0.2">
      <c r="A136" s="39"/>
      <c r="B136" s="29"/>
      <c r="C136" s="29" t="s">
        <v>169</v>
      </c>
      <c r="D136" s="29"/>
      <c r="E136" s="39"/>
      <c r="F136" s="31">
        <v>2382.58171438</v>
      </c>
      <c r="G136" s="32">
        <v>8.9503099999999995E-3</v>
      </c>
      <c r="H136" s="27" t="s">
        <v>144</v>
      </c>
    </row>
    <row r="137" spans="1:17" x14ac:dyDescent="0.2">
      <c r="A137" s="35"/>
      <c r="B137" s="35"/>
      <c r="C137" s="26" t="s">
        <v>170</v>
      </c>
      <c r="D137" s="36"/>
      <c r="E137" s="36"/>
      <c r="F137" s="33">
        <v>266200.94172325201</v>
      </c>
      <c r="G137" s="40">
        <v>1.0000000499999999</v>
      </c>
      <c r="H137" s="27" t="s">
        <v>144</v>
      </c>
    </row>
    <row r="138" spans="1:17" x14ac:dyDescent="0.2">
      <c r="A138" s="41"/>
      <c r="B138" s="41"/>
      <c r="C138" s="41"/>
      <c r="D138" s="42"/>
      <c r="E138" s="42"/>
      <c r="F138" s="42"/>
      <c r="G138" s="42"/>
    </row>
    <row r="139" spans="1:17" x14ac:dyDescent="0.2">
      <c r="A139" s="43"/>
      <c r="B139" s="242" t="s">
        <v>873</v>
      </c>
      <c r="C139" s="242"/>
      <c r="D139" s="242"/>
      <c r="E139" s="242"/>
      <c r="F139" s="242"/>
      <c r="G139" s="242"/>
      <c r="H139" s="242"/>
      <c r="J139" s="45"/>
    </row>
    <row r="140" spans="1:17" x14ac:dyDescent="0.2">
      <c r="A140" s="43"/>
      <c r="B140" s="242" t="s">
        <v>874</v>
      </c>
      <c r="C140" s="242"/>
      <c r="D140" s="242"/>
      <c r="E140" s="242"/>
      <c r="F140" s="242"/>
      <c r="G140" s="242"/>
      <c r="H140" s="242"/>
      <c r="J140" s="45"/>
    </row>
    <row r="141" spans="1:17" x14ac:dyDescent="0.2">
      <c r="A141" s="43"/>
      <c r="B141" s="242" t="s">
        <v>875</v>
      </c>
      <c r="C141" s="242"/>
      <c r="D141" s="242"/>
      <c r="E141" s="242"/>
      <c r="F141" s="242"/>
      <c r="G141" s="242"/>
      <c r="H141" s="242"/>
      <c r="J141" s="45"/>
    </row>
    <row r="142" spans="1:17" s="47" customFormat="1" ht="66.75" customHeight="1" x14ac:dyDescent="0.25">
      <c r="A142" s="46"/>
      <c r="B142" s="243" t="s">
        <v>876</v>
      </c>
      <c r="C142" s="243"/>
      <c r="D142" s="243"/>
      <c r="E142" s="243"/>
      <c r="F142" s="243"/>
      <c r="G142" s="243"/>
      <c r="H142" s="243"/>
      <c r="I142"/>
      <c r="J142" s="45"/>
      <c r="K142"/>
      <c r="L142"/>
      <c r="M142"/>
      <c r="N142"/>
      <c r="O142"/>
      <c r="P142"/>
      <c r="Q142"/>
    </row>
    <row r="143" spans="1:17" x14ac:dyDescent="0.2">
      <c r="A143" s="43"/>
      <c r="B143" s="242" t="s">
        <v>877</v>
      </c>
      <c r="C143" s="242"/>
      <c r="D143" s="242"/>
      <c r="E143" s="242"/>
      <c r="F143" s="242"/>
      <c r="G143" s="242"/>
      <c r="H143" s="242"/>
      <c r="J143" s="45"/>
    </row>
    <row r="144" spans="1:17" x14ac:dyDescent="0.2">
      <c r="A144" s="48"/>
      <c r="B144" s="48"/>
      <c r="C144" s="48"/>
      <c r="D144" s="49"/>
      <c r="E144" s="49"/>
      <c r="F144" s="49"/>
      <c r="G144" s="49"/>
    </row>
    <row r="145" spans="1:10" x14ac:dyDescent="0.2">
      <c r="A145" s="48"/>
      <c r="B145" s="244" t="s">
        <v>171</v>
      </c>
      <c r="C145" s="245"/>
      <c r="D145" s="246"/>
      <c r="E145" s="50"/>
      <c r="F145" s="49"/>
      <c r="G145" s="49"/>
    </row>
    <row r="146" spans="1:10" ht="26.25" customHeight="1" x14ac:dyDescent="0.2">
      <c r="A146" s="48"/>
      <c r="B146" s="239" t="s">
        <v>172</v>
      </c>
      <c r="C146" s="240"/>
      <c r="D146" s="51" t="s">
        <v>908</v>
      </c>
      <c r="E146" s="50"/>
      <c r="F146" s="49"/>
      <c r="G146" s="49"/>
    </row>
    <row r="147" spans="1:10" ht="12.75" customHeight="1" x14ac:dyDescent="0.2">
      <c r="A147" s="48"/>
      <c r="B147" s="237" t="s">
        <v>879</v>
      </c>
      <c r="C147" s="238"/>
      <c r="D147" s="51" t="str">
        <f>"Rs. "&amp;TEXT(F81,"0.00")&amp;" lacs/ "&amp;TEXT(ROUND(G81*100,2),"0.00")&amp;"%"</f>
        <v>Rs. 100.30 lacs/ 0.04%</v>
      </c>
      <c r="E147" s="50"/>
      <c r="F147" s="49"/>
      <c r="G147" s="49"/>
    </row>
    <row r="148" spans="1:10" x14ac:dyDescent="0.2">
      <c r="A148" s="48"/>
      <c r="B148" s="239" t="s">
        <v>174</v>
      </c>
      <c r="C148" s="240"/>
      <c r="D148" s="36" t="s">
        <v>144</v>
      </c>
      <c r="E148" s="50"/>
      <c r="F148" s="49"/>
      <c r="G148" s="49"/>
    </row>
    <row r="149" spans="1:10" x14ac:dyDescent="0.2">
      <c r="A149" s="54"/>
      <c r="B149" s="55" t="s">
        <v>144</v>
      </c>
      <c r="C149" s="55" t="s">
        <v>878</v>
      </c>
      <c r="D149" s="55" t="s">
        <v>175</v>
      </c>
      <c r="E149" s="54"/>
      <c r="F149" s="54"/>
      <c r="G149" s="54"/>
      <c r="H149" s="54"/>
      <c r="J149" s="45"/>
    </row>
    <row r="150" spans="1:10" x14ac:dyDescent="0.2">
      <c r="A150" s="54"/>
      <c r="B150" s="56" t="s">
        <v>176</v>
      </c>
      <c r="C150" s="57">
        <v>45747</v>
      </c>
      <c r="D150" s="57">
        <v>45777</v>
      </c>
      <c r="E150" s="54"/>
      <c r="F150" s="54"/>
      <c r="G150" s="54"/>
      <c r="J150" s="45"/>
    </row>
    <row r="151" spans="1:10" x14ac:dyDescent="0.2">
      <c r="A151" s="58"/>
      <c r="B151" s="29" t="s">
        <v>177</v>
      </c>
      <c r="C151" s="59">
        <v>386.76710000000003</v>
      </c>
      <c r="D151" s="59">
        <v>394.89830000000001</v>
      </c>
      <c r="E151" s="58"/>
      <c r="F151" s="60"/>
      <c r="G151" s="61"/>
    </row>
    <row r="152" spans="1:10" ht="25.5" x14ac:dyDescent="0.2">
      <c r="A152" s="58"/>
      <c r="B152" s="29" t="s">
        <v>911</v>
      </c>
      <c r="C152" s="59">
        <v>85.857900000000001</v>
      </c>
      <c r="D152" s="59">
        <v>84.172600000000003</v>
      </c>
      <c r="E152" s="58"/>
      <c r="F152" s="60"/>
      <c r="G152" s="61"/>
    </row>
    <row r="153" spans="1:10" x14ac:dyDescent="0.2">
      <c r="A153" s="58"/>
      <c r="B153" s="29" t="s">
        <v>178</v>
      </c>
      <c r="C153" s="59">
        <v>348.52179999999998</v>
      </c>
      <c r="D153" s="59">
        <v>355.5505</v>
      </c>
      <c r="E153" s="58"/>
      <c r="F153" s="60"/>
      <c r="G153" s="61"/>
    </row>
    <row r="154" spans="1:10" ht="25.5" x14ac:dyDescent="0.2">
      <c r="A154" s="58"/>
      <c r="B154" s="29" t="s">
        <v>912</v>
      </c>
      <c r="C154" s="59">
        <v>63.868000000000002</v>
      </c>
      <c r="D154" s="59">
        <v>62.560899999999997</v>
      </c>
      <c r="E154" s="58"/>
      <c r="F154" s="60"/>
      <c r="G154" s="61"/>
    </row>
    <row r="155" spans="1:10" x14ac:dyDescent="0.2">
      <c r="A155" s="58"/>
      <c r="B155" s="58"/>
      <c r="C155" s="58"/>
      <c r="D155" s="58"/>
      <c r="E155" s="58"/>
      <c r="F155" s="58"/>
      <c r="G155" s="58"/>
    </row>
    <row r="156" spans="1:10" x14ac:dyDescent="0.2">
      <c r="A156" s="58"/>
      <c r="B156" s="239" t="s">
        <v>880</v>
      </c>
      <c r="C156" s="240"/>
      <c r="D156" s="26" t="s">
        <v>144</v>
      </c>
      <c r="E156" s="58"/>
      <c r="F156" s="58"/>
      <c r="G156" s="58"/>
    </row>
    <row r="157" spans="1:10" x14ac:dyDescent="0.2">
      <c r="A157" s="58"/>
      <c r="B157" s="114" t="s">
        <v>176</v>
      </c>
      <c r="C157" s="115" t="s">
        <v>614</v>
      </c>
      <c r="D157" s="115" t="s">
        <v>615</v>
      </c>
      <c r="E157" s="58"/>
      <c r="F157" s="58"/>
      <c r="G157" s="58"/>
    </row>
    <row r="158" spans="1:10" ht="25.5" x14ac:dyDescent="0.2">
      <c r="A158" s="58"/>
      <c r="B158" s="29" t="s">
        <v>911</v>
      </c>
      <c r="C158" s="116">
        <v>3.468</v>
      </c>
      <c r="D158" s="116" t="s">
        <v>655</v>
      </c>
      <c r="E158" s="58"/>
      <c r="F158" s="60"/>
      <c r="G158" s="61"/>
    </row>
    <row r="159" spans="1:10" ht="25.5" x14ac:dyDescent="0.2">
      <c r="A159" s="58"/>
      <c r="B159" s="29" t="s">
        <v>912</v>
      </c>
      <c r="C159" s="116">
        <v>2.5790000000000002</v>
      </c>
      <c r="D159" s="116">
        <v>2.5790000000000002</v>
      </c>
      <c r="E159" s="58"/>
      <c r="F159" s="60"/>
      <c r="G159" s="61"/>
    </row>
    <row r="160" spans="1:10" x14ac:dyDescent="0.2">
      <c r="A160" s="58"/>
      <c r="B160" s="117"/>
      <c r="C160" s="117"/>
      <c r="D160" s="118"/>
      <c r="E160" s="58"/>
      <c r="F160" s="60"/>
      <c r="G160" s="61"/>
    </row>
    <row r="161" spans="1:7" ht="29.1" customHeight="1" x14ac:dyDescent="0.2">
      <c r="A161" s="54"/>
      <c r="B161" s="237" t="s">
        <v>179</v>
      </c>
      <c r="C161" s="238"/>
      <c r="D161" s="51" t="s">
        <v>173</v>
      </c>
      <c r="E161" s="65"/>
      <c r="F161" s="54"/>
      <c r="G161" s="54"/>
    </row>
    <row r="162" spans="1:7" ht="29.1" customHeight="1" x14ac:dyDescent="0.2">
      <c r="A162" s="54"/>
      <c r="B162" s="237" t="s">
        <v>180</v>
      </c>
      <c r="C162" s="238"/>
      <c r="D162" s="51" t="s">
        <v>173</v>
      </c>
      <c r="E162" s="65"/>
      <c r="F162" s="54"/>
      <c r="G162" s="54"/>
    </row>
    <row r="163" spans="1:7" ht="17.100000000000001" customHeight="1" x14ac:dyDescent="0.2">
      <c r="A163" s="54"/>
      <c r="B163" s="237" t="s">
        <v>181</v>
      </c>
      <c r="C163" s="238"/>
      <c r="D163" s="51" t="s">
        <v>173</v>
      </c>
      <c r="E163" s="65"/>
      <c r="F163" s="54"/>
      <c r="G163" s="54"/>
    </row>
    <row r="164" spans="1:7" ht="17.100000000000001" customHeight="1" x14ac:dyDescent="0.2">
      <c r="A164" s="54"/>
      <c r="B164" s="237" t="s">
        <v>182</v>
      </c>
      <c r="C164" s="238"/>
      <c r="D164" s="66">
        <v>0.63746192144462188</v>
      </c>
      <c r="E164" s="54"/>
      <c r="F164" s="44"/>
      <c r="G164" s="64"/>
    </row>
    <row r="166" spans="1:7" x14ac:dyDescent="0.2">
      <c r="B166" s="159" t="s">
        <v>1056</v>
      </c>
    </row>
    <row r="167" spans="1:7" ht="67.5" x14ac:dyDescent="0.2">
      <c r="B167" s="160" t="s">
        <v>1004</v>
      </c>
      <c r="C167" s="160" t="s">
        <v>1005</v>
      </c>
      <c r="D167" s="160" t="s">
        <v>1006</v>
      </c>
      <c r="E167" s="160" t="s">
        <v>1007</v>
      </c>
      <c r="F167" s="160" t="s">
        <v>1008</v>
      </c>
    </row>
    <row r="168" spans="1:7" ht="13.5" x14ac:dyDescent="0.2">
      <c r="B168" s="161" t="s">
        <v>1032</v>
      </c>
      <c r="C168" s="162" t="s">
        <v>1010</v>
      </c>
      <c r="D168" s="13">
        <v>0</v>
      </c>
      <c r="E168" s="14">
        <v>0</v>
      </c>
      <c r="F168" s="163">
        <v>29.407129999999999</v>
      </c>
    </row>
    <row r="170" spans="1:7" x14ac:dyDescent="0.2">
      <c r="B170" s="236" t="s">
        <v>881</v>
      </c>
      <c r="C170" s="236"/>
    </row>
    <row r="172" spans="1:7" ht="153.75" customHeight="1" x14ac:dyDescent="0.2"/>
    <row r="175" spans="1:7" x14ac:dyDescent="0.2">
      <c r="B175" s="67" t="s">
        <v>882</v>
      </c>
      <c r="C175" s="68"/>
      <c r="D175" s="67"/>
    </row>
    <row r="176" spans="1:7" x14ac:dyDescent="0.2">
      <c r="B176" s="67" t="s">
        <v>1033</v>
      </c>
      <c r="D176" s="67"/>
    </row>
    <row r="177" spans="10:10" ht="165" customHeight="1" x14ac:dyDescent="0.2"/>
    <row r="179" spans="10:10" x14ac:dyDescent="0.2">
      <c r="J179" s="24"/>
    </row>
  </sheetData>
  <mergeCells count="18">
    <mergeCell ref="B162:C162"/>
    <mergeCell ref="B163:C163"/>
    <mergeCell ref="B164:C164"/>
    <mergeCell ref="B161:C161"/>
    <mergeCell ref="B170:C170"/>
    <mergeCell ref="B148:C148"/>
    <mergeCell ref="B156:C156"/>
    <mergeCell ref="B147:C147"/>
    <mergeCell ref="A1:H1"/>
    <mergeCell ref="A2:H2"/>
    <mergeCell ref="A3:H3"/>
    <mergeCell ref="B139:H139"/>
    <mergeCell ref="B140:H140"/>
    <mergeCell ref="B141:H141"/>
    <mergeCell ref="B142:H142"/>
    <mergeCell ref="B143:H143"/>
    <mergeCell ref="B145:D145"/>
    <mergeCell ref="B146:C146"/>
  </mergeCells>
  <hyperlinks>
    <hyperlink ref="I1" location="Index!B2" display="Index" xr:uid="{F0C4E17A-5549-4B79-9FB7-0AC3A6760C0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62C2-0FE7-4068-AD3C-38DC0F7B53C1}">
  <sheetPr>
    <outlinePr summaryBelow="0" summaryRight="0"/>
  </sheetPr>
  <dimension ref="A1:Q204"/>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733</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435</v>
      </c>
      <c r="C7" s="29" t="s">
        <v>436</v>
      </c>
      <c r="D7" s="29" t="s">
        <v>28</v>
      </c>
      <c r="E7" s="30">
        <v>15666</v>
      </c>
      <c r="F7" s="31">
        <v>131.34374399999999</v>
      </c>
      <c r="G7" s="32">
        <v>1.2731370000000001E-2</v>
      </c>
      <c r="H7" s="27" t="s">
        <v>144</v>
      </c>
    </row>
    <row r="8" spans="1:9" ht="25.5" x14ac:dyDescent="0.2">
      <c r="A8" s="28">
        <v>2</v>
      </c>
      <c r="B8" s="29" t="s">
        <v>424</v>
      </c>
      <c r="C8" s="29" t="s">
        <v>425</v>
      </c>
      <c r="D8" s="29" t="s">
        <v>202</v>
      </c>
      <c r="E8" s="30">
        <v>9809</v>
      </c>
      <c r="F8" s="31">
        <v>114.35332200000001</v>
      </c>
      <c r="G8" s="32">
        <v>1.1084460000000001E-2</v>
      </c>
      <c r="H8" s="27" t="s">
        <v>144</v>
      </c>
    </row>
    <row r="9" spans="1:9" x14ac:dyDescent="0.2">
      <c r="A9" s="28">
        <v>3</v>
      </c>
      <c r="B9" s="29" t="s">
        <v>505</v>
      </c>
      <c r="C9" s="29" t="s">
        <v>506</v>
      </c>
      <c r="D9" s="29" t="s">
        <v>211</v>
      </c>
      <c r="E9" s="30">
        <v>7261</v>
      </c>
      <c r="F9" s="31">
        <v>113.554779</v>
      </c>
      <c r="G9" s="32">
        <v>1.1007050000000001E-2</v>
      </c>
      <c r="H9" s="27" t="s">
        <v>144</v>
      </c>
    </row>
    <row r="10" spans="1:9" x14ac:dyDescent="0.2">
      <c r="A10" s="28">
        <v>4</v>
      </c>
      <c r="B10" s="29" t="s">
        <v>422</v>
      </c>
      <c r="C10" s="29" t="s">
        <v>423</v>
      </c>
      <c r="D10" s="29" t="s">
        <v>256</v>
      </c>
      <c r="E10" s="30">
        <v>6325</v>
      </c>
      <c r="F10" s="31">
        <v>111.68685000000001</v>
      </c>
      <c r="G10" s="32">
        <v>1.0825990000000001E-2</v>
      </c>
      <c r="H10" s="27" t="s">
        <v>144</v>
      </c>
    </row>
    <row r="11" spans="1:9" x14ac:dyDescent="0.2">
      <c r="A11" s="28">
        <v>5</v>
      </c>
      <c r="B11" s="29" t="s">
        <v>326</v>
      </c>
      <c r="C11" s="29" t="s">
        <v>327</v>
      </c>
      <c r="D11" s="29" t="s">
        <v>28</v>
      </c>
      <c r="E11" s="30">
        <v>44165</v>
      </c>
      <c r="F11" s="31">
        <v>110.3815845</v>
      </c>
      <c r="G11" s="32">
        <v>1.0699470000000001E-2</v>
      </c>
      <c r="H11" s="27" t="s">
        <v>144</v>
      </c>
    </row>
    <row r="12" spans="1:9" x14ac:dyDescent="0.2">
      <c r="A12" s="28">
        <v>6</v>
      </c>
      <c r="B12" s="29" t="s">
        <v>734</v>
      </c>
      <c r="C12" s="29" t="s">
        <v>735</v>
      </c>
      <c r="D12" s="29" t="s">
        <v>95</v>
      </c>
      <c r="E12" s="30">
        <v>42170</v>
      </c>
      <c r="F12" s="31">
        <v>109.819114</v>
      </c>
      <c r="G12" s="32">
        <v>1.064495E-2</v>
      </c>
      <c r="H12" s="27" t="s">
        <v>144</v>
      </c>
    </row>
    <row r="13" spans="1:9" x14ac:dyDescent="0.2">
      <c r="A13" s="28">
        <v>7</v>
      </c>
      <c r="B13" s="29" t="s">
        <v>736</v>
      </c>
      <c r="C13" s="29" t="s">
        <v>737</v>
      </c>
      <c r="D13" s="29" t="s">
        <v>58</v>
      </c>
      <c r="E13" s="30">
        <v>8242</v>
      </c>
      <c r="F13" s="31">
        <v>109.560906</v>
      </c>
      <c r="G13" s="32">
        <v>1.061992E-2</v>
      </c>
      <c r="H13" s="27" t="s">
        <v>144</v>
      </c>
    </row>
    <row r="14" spans="1:9" x14ac:dyDescent="0.2">
      <c r="A14" s="28">
        <v>8</v>
      </c>
      <c r="B14" s="29" t="s">
        <v>687</v>
      </c>
      <c r="C14" s="29" t="s">
        <v>688</v>
      </c>
      <c r="D14" s="29" t="s">
        <v>256</v>
      </c>
      <c r="E14" s="30">
        <v>14593</v>
      </c>
      <c r="F14" s="31">
        <v>108.52814100000001</v>
      </c>
      <c r="G14" s="32">
        <v>1.0519809999999999E-2</v>
      </c>
      <c r="H14" s="27" t="s">
        <v>144</v>
      </c>
    </row>
    <row r="15" spans="1:9" x14ac:dyDescent="0.2">
      <c r="A15" s="28">
        <v>9</v>
      </c>
      <c r="B15" s="29" t="s">
        <v>357</v>
      </c>
      <c r="C15" s="29" t="s">
        <v>358</v>
      </c>
      <c r="D15" s="29" t="s">
        <v>55</v>
      </c>
      <c r="E15" s="30">
        <v>3211</v>
      </c>
      <c r="F15" s="31">
        <v>108.522167</v>
      </c>
      <c r="G15" s="32">
        <v>1.0519229999999999E-2</v>
      </c>
      <c r="H15" s="27" t="s">
        <v>144</v>
      </c>
    </row>
    <row r="16" spans="1:9" x14ac:dyDescent="0.2">
      <c r="A16" s="28">
        <v>10</v>
      </c>
      <c r="B16" s="29" t="s">
        <v>249</v>
      </c>
      <c r="C16" s="29" t="s">
        <v>250</v>
      </c>
      <c r="D16" s="29" t="s">
        <v>251</v>
      </c>
      <c r="E16" s="30">
        <v>4061</v>
      </c>
      <c r="F16" s="31">
        <v>108.50991999999999</v>
      </c>
      <c r="G16" s="32">
        <v>1.0518049999999999E-2</v>
      </c>
      <c r="H16" s="27" t="s">
        <v>144</v>
      </c>
    </row>
    <row r="17" spans="1:8" x14ac:dyDescent="0.2">
      <c r="A17" s="28">
        <v>11</v>
      </c>
      <c r="B17" s="29" t="s">
        <v>738</v>
      </c>
      <c r="C17" s="29" t="s">
        <v>739</v>
      </c>
      <c r="D17" s="29" t="s">
        <v>310</v>
      </c>
      <c r="E17" s="30">
        <v>8603</v>
      </c>
      <c r="F17" s="31">
        <v>108.440815</v>
      </c>
      <c r="G17" s="32">
        <v>1.0511349999999999E-2</v>
      </c>
      <c r="H17" s="27" t="s">
        <v>144</v>
      </c>
    </row>
    <row r="18" spans="1:8" x14ac:dyDescent="0.2">
      <c r="A18" s="28">
        <v>12</v>
      </c>
      <c r="B18" s="29" t="s">
        <v>503</v>
      </c>
      <c r="C18" s="29" t="s">
        <v>504</v>
      </c>
      <c r="D18" s="29" t="s">
        <v>251</v>
      </c>
      <c r="E18" s="30">
        <v>3701</v>
      </c>
      <c r="F18" s="31">
        <v>108.39488799999999</v>
      </c>
      <c r="G18" s="32">
        <v>1.05069E-2</v>
      </c>
      <c r="H18" s="27" t="s">
        <v>144</v>
      </c>
    </row>
    <row r="19" spans="1:8" x14ac:dyDescent="0.2">
      <c r="A19" s="28">
        <v>13</v>
      </c>
      <c r="B19" s="29" t="s">
        <v>338</v>
      </c>
      <c r="C19" s="29" t="s">
        <v>339</v>
      </c>
      <c r="D19" s="29" t="s">
        <v>33</v>
      </c>
      <c r="E19" s="30">
        <v>2405</v>
      </c>
      <c r="F19" s="31">
        <v>107.933995</v>
      </c>
      <c r="G19" s="32">
        <v>1.046222E-2</v>
      </c>
      <c r="H19" s="27" t="s">
        <v>144</v>
      </c>
    </row>
    <row r="20" spans="1:8" x14ac:dyDescent="0.2">
      <c r="A20" s="28">
        <v>14</v>
      </c>
      <c r="B20" s="29" t="s">
        <v>658</v>
      </c>
      <c r="C20" s="29" t="s">
        <v>659</v>
      </c>
      <c r="D20" s="29" t="s">
        <v>452</v>
      </c>
      <c r="E20" s="30">
        <v>1982</v>
      </c>
      <c r="F20" s="31">
        <v>107.798998</v>
      </c>
      <c r="G20" s="32">
        <v>1.0449140000000001E-2</v>
      </c>
      <c r="H20" s="27" t="s">
        <v>144</v>
      </c>
    </row>
    <row r="21" spans="1:8" x14ac:dyDescent="0.2">
      <c r="A21" s="28">
        <v>15</v>
      </c>
      <c r="B21" s="29" t="s">
        <v>349</v>
      </c>
      <c r="C21" s="29" t="s">
        <v>350</v>
      </c>
      <c r="D21" s="29" t="s">
        <v>289</v>
      </c>
      <c r="E21" s="30">
        <v>46347</v>
      </c>
      <c r="F21" s="31">
        <v>107.7660444</v>
      </c>
      <c r="G21" s="32">
        <v>1.0445940000000001E-2</v>
      </c>
      <c r="H21" s="27" t="s">
        <v>144</v>
      </c>
    </row>
    <row r="22" spans="1:8" x14ac:dyDescent="0.2">
      <c r="A22" s="28">
        <v>16</v>
      </c>
      <c r="B22" s="29" t="s">
        <v>628</v>
      </c>
      <c r="C22" s="29" t="s">
        <v>629</v>
      </c>
      <c r="D22" s="29" t="s">
        <v>28</v>
      </c>
      <c r="E22" s="30">
        <v>110334</v>
      </c>
      <c r="F22" s="31">
        <v>107.520483</v>
      </c>
      <c r="G22" s="32">
        <v>1.042214E-2</v>
      </c>
      <c r="H22" s="27" t="s">
        <v>144</v>
      </c>
    </row>
    <row r="23" spans="1:8" x14ac:dyDescent="0.2">
      <c r="A23" s="28">
        <v>17</v>
      </c>
      <c r="B23" s="29" t="s">
        <v>740</v>
      </c>
      <c r="C23" s="29" t="s">
        <v>741</v>
      </c>
      <c r="D23" s="29" t="s">
        <v>22</v>
      </c>
      <c r="E23" s="30">
        <v>11868</v>
      </c>
      <c r="F23" s="31">
        <v>106.77046199999999</v>
      </c>
      <c r="G23" s="32">
        <v>1.034944E-2</v>
      </c>
      <c r="H23" s="27" t="s">
        <v>144</v>
      </c>
    </row>
    <row r="24" spans="1:8" x14ac:dyDescent="0.2">
      <c r="A24" s="28">
        <v>18</v>
      </c>
      <c r="B24" s="29" t="s">
        <v>11</v>
      </c>
      <c r="C24" s="29" t="s">
        <v>12</v>
      </c>
      <c r="D24" s="29" t="s">
        <v>13</v>
      </c>
      <c r="E24" s="30">
        <v>7568</v>
      </c>
      <c r="F24" s="31">
        <v>106.3304</v>
      </c>
      <c r="G24" s="32">
        <v>1.030678E-2</v>
      </c>
      <c r="H24" s="27" t="s">
        <v>144</v>
      </c>
    </row>
    <row r="25" spans="1:8" x14ac:dyDescent="0.2">
      <c r="A25" s="28">
        <v>19</v>
      </c>
      <c r="B25" s="29" t="s">
        <v>34</v>
      </c>
      <c r="C25" s="29" t="s">
        <v>35</v>
      </c>
      <c r="D25" s="29" t="s">
        <v>13</v>
      </c>
      <c r="E25" s="30">
        <v>34206</v>
      </c>
      <c r="F25" s="31">
        <v>106.05570299999999</v>
      </c>
      <c r="G25" s="32">
        <v>1.028015E-2</v>
      </c>
      <c r="H25" s="27" t="s">
        <v>144</v>
      </c>
    </row>
    <row r="26" spans="1:8" x14ac:dyDescent="0.2">
      <c r="A26" s="28">
        <v>20</v>
      </c>
      <c r="B26" s="29" t="s">
        <v>14</v>
      </c>
      <c r="C26" s="29" t="s">
        <v>15</v>
      </c>
      <c r="D26" s="29" t="s">
        <v>16</v>
      </c>
      <c r="E26" s="30">
        <v>5681</v>
      </c>
      <c r="F26" s="31">
        <v>105.922245</v>
      </c>
      <c r="G26" s="32">
        <v>1.0267220000000001E-2</v>
      </c>
      <c r="H26" s="27" t="s">
        <v>144</v>
      </c>
    </row>
    <row r="27" spans="1:8" x14ac:dyDescent="0.2">
      <c r="A27" s="28">
        <v>21</v>
      </c>
      <c r="B27" s="29" t="s">
        <v>29</v>
      </c>
      <c r="C27" s="29" t="s">
        <v>30</v>
      </c>
      <c r="D27" s="29" t="s">
        <v>22</v>
      </c>
      <c r="E27" s="30">
        <v>34345</v>
      </c>
      <c r="F27" s="31">
        <v>105.59370250000001</v>
      </c>
      <c r="G27" s="32">
        <v>1.0235370000000001E-2</v>
      </c>
      <c r="H27" s="27" t="s">
        <v>144</v>
      </c>
    </row>
    <row r="28" spans="1:8" ht="25.5" x14ac:dyDescent="0.2">
      <c r="A28" s="28">
        <v>22</v>
      </c>
      <c r="B28" s="29" t="s">
        <v>742</v>
      </c>
      <c r="C28" s="29" t="s">
        <v>743</v>
      </c>
      <c r="D28" s="29" t="s">
        <v>270</v>
      </c>
      <c r="E28" s="30">
        <v>3471</v>
      </c>
      <c r="F28" s="31">
        <v>105.306669</v>
      </c>
      <c r="G28" s="32">
        <v>1.0207549999999999E-2</v>
      </c>
      <c r="H28" s="27" t="s">
        <v>144</v>
      </c>
    </row>
    <row r="29" spans="1:8" x14ac:dyDescent="0.2">
      <c r="A29" s="28">
        <v>23</v>
      </c>
      <c r="B29" s="29" t="s">
        <v>744</v>
      </c>
      <c r="C29" s="29" t="s">
        <v>745</v>
      </c>
      <c r="D29" s="29" t="s">
        <v>55</v>
      </c>
      <c r="E29" s="30">
        <v>6575</v>
      </c>
      <c r="F29" s="31">
        <v>105.26575</v>
      </c>
      <c r="G29" s="32">
        <v>1.020358E-2</v>
      </c>
      <c r="H29" s="27" t="s">
        <v>144</v>
      </c>
    </row>
    <row r="30" spans="1:8" x14ac:dyDescent="0.2">
      <c r="A30" s="28">
        <v>24</v>
      </c>
      <c r="B30" s="29" t="s">
        <v>746</v>
      </c>
      <c r="C30" s="29" t="s">
        <v>747</v>
      </c>
      <c r="D30" s="29" t="s">
        <v>80</v>
      </c>
      <c r="E30" s="30">
        <v>357</v>
      </c>
      <c r="F30" s="31">
        <v>105.15434999999999</v>
      </c>
      <c r="G30" s="32">
        <v>1.019278E-2</v>
      </c>
      <c r="H30" s="27" t="s">
        <v>144</v>
      </c>
    </row>
    <row r="31" spans="1:8" ht="25.5" x14ac:dyDescent="0.2">
      <c r="A31" s="28">
        <v>25</v>
      </c>
      <c r="B31" s="29" t="s">
        <v>336</v>
      </c>
      <c r="C31" s="29" t="s">
        <v>337</v>
      </c>
      <c r="D31" s="29" t="s">
        <v>25</v>
      </c>
      <c r="E31" s="30">
        <v>3833</v>
      </c>
      <c r="F31" s="31">
        <v>104.928375</v>
      </c>
      <c r="G31" s="32">
        <v>1.017088E-2</v>
      </c>
      <c r="H31" s="27" t="s">
        <v>144</v>
      </c>
    </row>
    <row r="32" spans="1:8" x14ac:dyDescent="0.2">
      <c r="A32" s="28">
        <v>26</v>
      </c>
      <c r="B32" s="29" t="s">
        <v>624</v>
      </c>
      <c r="C32" s="29" t="s">
        <v>625</v>
      </c>
      <c r="D32" s="29" t="s">
        <v>28</v>
      </c>
      <c r="E32" s="30">
        <v>104413</v>
      </c>
      <c r="F32" s="31">
        <v>104.6322673</v>
      </c>
      <c r="G32" s="32">
        <v>1.0142180000000001E-2</v>
      </c>
      <c r="H32" s="27" t="s">
        <v>144</v>
      </c>
    </row>
    <row r="33" spans="1:8" x14ac:dyDescent="0.2">
      <c r="A33" s="28">
        <v>27</v>
      </c>
      <c r="B33" s="29" t="s">
        <v>318</v>
      </c>
      <c r="C33" s="29" t="s">
        <v>319</v>
      </c>
      <c r="D33" s="29" t="s">
        <v>28</v>
      </c>
      <c r="E33" s="30">
        <v>5434</v>
      </c>
      <c r="F33" s="31">
        <v>104.6045</v>
      </c>
      <c r="G33" s="32">
        <v>1.0139489999999999E-2</v>
      </c>
      <c r="H33" s="27" t="s">
        <v>144</v>
      </c>
    </row>
    <row r="34" spans="1:8" x14ac:dyDescent="0.2">
      <c r="A34" s="28">
        <v>28</v>
      </c>
      <c r="B34" s="29" t="s">
        <v>322</v>
      </c>
      <c r="C34" s="29" t="s">
        <v>323</v>
      </c>
      <c r="D34" s="29" t="s">
        <v>28</v>
      </c>
      <c r="E34" s="30">
        <v>8786</v>
      </c>
      <c r="F34" s="31">
        <v>104.11409999999999</v>
      </c>
      <c r="G34" s="32">
        <v>1.0091950000000001E-2</v>
      </c>
      <c r="H34" s="27" t="s">
        <v>144</v>
      </c>
    </row>
    <row r="35" spans="1:8" x14ac:dyDescent="0.2">
      <c r="A35" s="28">
        <v>29</v>
      </c>
      <c r="B35" s="29" t="s">
        <v>26</v>
      </c>
      <c r="C35" s="29" t="s">
        <v>27</v>
      </c>
      <c r="D35" s="29" t="s">
        <v>28</v>
      </c>
      <c r="E35" s="30">
        <v>7278</v>
      </c>
      <c r="F35" s="31">
        <v>103.85706</v>
      </c>
      <c r="G35" s="32">
        <v>1.0067039999999999E-2</v>
      </c>
      <c r="H35" s="27" t="s">
        <v>144</v>
      </c>
    </row>
    <row r="36" spans="1:8" x14ac:dyDescent="0.2">
      <c r="A36" s="28">
        <v>30</v>
      </c>
      <c r="B36" s="29" t="s">
        <v>636</v>
      </c>
      <c r="C36" s="29" t="s">
        <v>637</v>
      </c>
      <c r="D36" s="29" t="s">
        <v>13</v>
      </c>
      <c r="E36" s="30">
        <v>75234</v>
      </c>
      <c r="F36" s="31">
        <v>103.7175924</v>
      </c>
      <c r="G36" s="32">
        <v>1.005352E-2</v>
      </c>
      <c r="H36" s="27" t="s">
        <v>144</v>
      </c>
    </row>
    <row r="37" spans="1:8" ht="25.5" x14ac:dyDescent="0.2">
      <c r="A37" s="28">
        <v>31</v>
      </c>
      <c r="B37" s="29" t="s">
        <v>712</v>
      </c>
      <c r="C37" s="29" t="s">
        <v>713</v>
      </c>
      <c r="D37" s="29" t="s">
        <v>256</v>
      </c>
      <c r="E37" s="30">
        <v>5526</v>
      </c>
      <c r="F37" s="31">
        <v>103.69539</v>
      </c>
      <c r="G37" s="32">
        <v>1.005137E-2</v>
      </c>
      <c r="H37" s="27" t="s">
        <v>144</v>
      </c>
    </row>
    <row r="38" spans="1:8" ht="25.5" x14ac:dyDescent="0.2">
      <c r="A38" s="28">
        <v>32</v>
      </c>
      <c r="B38" s="29" t="s">
        <v>748</v>
      </c>
      <c r="C38" s="29" t="s">
        <v>749</v>
      </c>
      <c r="D38" s="29" t="s">
        <v>193</v>
      </c>
      <c r="E38" s="30">
        <v>1703</v>
      </c>
      <c r="F38" s="31">
        <v>103.66161</v>
      </c>
      <c r="G38" s="32">
        <v>1.0048090000000001E-2</v>
      </c>
      <c r="H38" s="27" t="s">
        <v>144</v>
      </c>
    </row>
    <row r="39" spans="1:8" x14ac:dyDescent="0.2">
      <c r="A39" s="28">
        <v>33</v>
      </c>
      <c r="B39" s="29" t="s">
        <v>750</v>
      </c>
      <c r="C39" s="29" t="s">
        <v>751</v>
      </c>
      <c r="D39" s="29" t="s">
        <v>251</v>
      </c>
      <c r="E39" s="30">
        <v>2698</v>
      </c>
      <c r="F39" s="31">
        <v>103.26325199999999</v>
      </c>
      <c r="G39" s="32">
        <v>1.0009479999999999E-2</v>
      </c>
      <c r="H39" s="27" t="s">
        <v>144</v>
      </c>
    </row>
    <row r="40" spans="1:8" x14ac:dyDescent="0.2">
      <c r="A40" s="28">
        <v>34</v>
      </c>
      <c r="B40" s="29" t="s">
        <v>75</v>
      </c>
      <c r="C40" s="29" t="s">
        <v>76</v>
      </c>
      <c r="D40" s="29" t="s">
        <v>77</v>
      </c>
      <c r="E40" s="30">
        <v>54594</v>
      </c>
      <c r="F40" s="31">
        <v>103.2317946</v>
      </c>
      <c r="G40" s="32">
        <v>1.000643E-2</v>
      </c>
      <c r="H40" s="27" t="s">
        <v>144</v>
      </c>
    </row>
    <row r="41" spans="1:8" x14ac:dyDescent="0.2">
      <c r="A41" s="28">
        <v>35</v>
      </c>
      <c r="B41" s="29" t="s">
        <v>752</v>
      </c>
      <c r="C41" s="29" t="s">
        <v>753</v>
      </c>
      <c r="D41" s="29" t="s">
        <v>22</v>
      </c>
      <c r="E41" s="30">
        <v>19402</v>
      </c>
      <c r="F41" s="31">
        <v>103.228341</v>
      </c>
      <c r="G41" s="32">
        <v>1.000609E-2</v>
      </c>
      <c r="H41" s="27" t="s">
        <v>144</v>
      </c>
    </row>
    <row r="42" spans="1:8" x14ac:dyDescent="0.2">
      <c r="A42" s="28">
        <v>36</v>
      </c>
      <c r="B42" s="29" t="s">
        <v>59</v>
      </c>
      <c r="C42" s="29" t="s">
        <v>60</v>
      </c>
      <c r="D42" s="29" t="s">
        <v>61</v>
      </c>
      <c r="E42" s="30">
        <v>1966</v>
      </c>
      <c r="F42" s="31">
        <v>103.20517</v>
      </c>
      <c r="G42" s="32">
        <v>1.000385E-2</v>
      </c>
      <c r="H42" s="27" t="s">
        <v>144</v>
      </c>
    </row>
    <row r="43" spans="1:8" ht="25.5" x14ac:dyDescent="0.2">
      <c r="A43" s="28">
        <v>37</v>
      </c>
      <c r="B43" s="29" t="s">
        <v>324</v>
      </c>
      <c r="C43" s="29" t="s">
        <v>325</v>
      </c>
      <c r="D43" s="29" t="s">
        <v>193</v>
      </c>
      <c r="E43" s="30">
        <v>5611</v>
      </c>
      <c r="F43" s="31">
        <v>102.81035300000001</v>
      </c>
      <c r="G43" s="32">
        <v>9.9655799999999999E-3</v>
      </c>
      <c r="H43" s="27" t="s">
        <v>144</v>
      </c>
    </row>
    <row r="44" spans="1:8" x14ac:dyDescent="0.2">
      <c r="A44" s="28">
        <v>38</v>
      </c>
      <c r="B44" s="29" t="s">
        <v>254</v>
      </c>
      <c r="C44" s="29" t="s">
        <v>255</v>
      </c>
      <c r="D44" s="29" t="s">
        <v>256</v>
      </c>
      <c r="E44" s="30">
        <v>16711</v>
      </c>
      <c r="F44" s="31">
        <v>102.6640285</v>
      </c>
      <c r="G44" s="32">
        <v>9.9513899999999992E-3</v>
      </c>
      <c r="H44" s="27" t="s">
        <v>144</v>
      </c>
    </row>
    <row r="45" spans="1:8" x14ac:dyDescent="0.2">
      <c r="A45" s="28">
        <v>39</v>
      </c>
      <c r="B45" s="29" t="s">
        <v>754</v>
      </c>
      <c r="C45" s="29" t="s">
        <v>755</v>
      </c>
      <c r="D45" s="29" t="s">
        <v>452</v>
      </c>
      <c r="E45" s="30">
        <v>4291</v>
      </c>
      <c r="F45" s="31">
        <v>102.477662</v>
      </c>
      <c r="G45" s="32">
        <v>9.9333300000000006E-3</v>
      </c>
      <c r="H45" s="27" t="s">
        <v>144</v>
      </c>
    </row>
    <row r="46" spans="1:8" x14ac:dyDescent="0.2">
      <c r="A46" s="28">
        <v>40</v>
      </c>
      <c r="B46" s="29" t="s">
        <v>683</v>
      </c>
      <c r="C46" s="29" t="s">
        <v>684</v>
      </c>
      <c r="D46" s="29" t="s">
        <v>196</v>
      </c>
      <c r="E46" s="30">
        <v>1468</v>
      </c>
      <c r="F46" s="31">
        <v>102.42236</v>
      </c>
      <c r="G46" s="32">
        <v>9.9279699999999995E-3</v>
      </c>
      <c r="H46" s="27" t="s">
        <v>144</v>
      </c>
    </row>
    <row r="47" spans="1:8" ht="25.5" x14ac:dyDescent="0.2">
      <c r="A47" s="28">
        <v>41</v>
      </c>
      <c r="B47" s="29" t="s">
        <v>426</v>
      </c>
      <c r="C47" s="29" t="s">
        <v>427</v>
      </c>
      <c r="D47" s="29" t="s">
        <v>193</v>
      </c>
      <c r="E47" s="30">
        <v>6604</v>
      </c>
      <c r="F47" s="31">
        <v>102.368604</v>
      </c>
      <c r="G47" s="32">
        <v>9.9227599999999992E-3</v>
      </c>
      <c r="H47" s="27" t="s">
        <v>144</v>
      </c>
    </row>
    <row r="48" spans="1:8" ht="25.5" x14ac:dyDescent="0.2">
      <c r="A48" s="28">
        <v>42</v>
      </c>
      <c r="B48" s="29" t="s">
        <v>96</v>
      </c>
      <c r="C48" s="29" t="s">
        <v>97</v>
      </c>
      <c r="D48" s="29" t="s">
        <v>25</v>
      </c>
      <c r="E48" s="30">
        <v>18859</v>
      </c>
      <c r="F48" s="31">
        <v>101.782023</v>
      </c>
      <c r="G48" s="32">
        <v>9.8659000000000004E-3</v>
      </c>
      <c r="H48" s="27" t="s">
        <v>144</v>
      </c>
    </row>
    <row r="49" spans="1:8" x14ac:dyDescent="0.2">
      <c r="A49" s="28">
        <v>43</v>
      </c>
      <c r="B49" s="29" t="s">
        <v>31</v>
      </c>
      <c r="C49" s="29" t="s">
        <v>32</v>
      </c>
      <c r="D49" s="29" t="s">
        <v>33</v>
      </c>
      <c r="E49" s="30">
        <v>32383</v>
      </c>
      <c r="F49" s="31">
        <v>101.715003</v>
      </c>
      <c r="G49" s="32">
        <v>9.8594000000000008E-3</v>
      </c>
      <c r="H49" s="27" t="s">
        <v>144</v>
      </c>
    </row>
    <row r="50" spans="1:8" x14ac:dyDescent="0.2">
      <c r="A50" s="28">
        <v>44</v>
      </c>
      <c r="B50" s="29" t="s">
        <v>507</v>
      </c>
      <c r="C50" s="29" t="s">
        <v>508</v>
      </c>
      <c r="D50" s="29" t="s">
        <v>251</v>
      </c>
      <c r="E50" s="30">
        <v>829</v>
      </c>
      <c r="F50" s="31">
        <v>101.61053</v>
      </c>
      <c r="G50" s="32">
        <v>9.8492800000000002E-3</v>
      </c>
      <c r="H50" s="27" t="s">
        <v>144</v>
      </c>
    </row>
    <row r="51" spans="1:8" x14ac:dyDescent="0.2">
      <c r="A51" s="28">
        <v>45</v>
      </c>
      <c r="B51" s="29" t="s">
        <v>666</v>
      </c>
      <c r="C51" s="29" t="s">
        <v>667</v>
      </c>
      <c r="D51" s="29" t="s">
        <v>55</v>
      </c>
      <c r="E51" s="30">
        <v>4187</v>
      </c>
      <c r="F51" s="31">
        <v>101.564059</v>
      </c>
      <c r="G51" s="32">
        <v>9.8447699999999992E-3</v>
      </c>
      <c r="H51" s="27" t="s">
        <v>144</v>
      </c>
    </row>
    <row r="52" spans="1:8" x14ac:dyDescent="0.2">
      <c r="A52" s="28">
        <v>46</v>
      </c>
      <c r="B52" s="29" t="s">
        <v>513</v>
      </c>
      <c r="C52" s="29" t="s">
        <v>514</v>
      </c>
      <c r="D52" s="29" t="s">
        <v>199</v>
      </c>
      <c r="E52" s="30">
        <v>6750</v>
      </c>
      <c r="F52" s="31">
        <v>101.4525</v>
      </c>
      <c r="G52" s="32">
        <v>9.8339599999999992E-3</v>
      </c>
      <c r="H52" s="27" t="s">
        <v>144</v>
      </c>
    </row>
    <row r="53" spans="1:8" x14ac:dyDescent="0.2">
      <c r="A53" s="28">
        <v>47</v>
      </c>
      <c r="B53" s="29" t="s">
        <v>43</v>
      </c>
      <c r="C53" s="29" t="s">
        <v>44</v>
      </c>
      <c r="D53" s="29" t="s">
        <v>22</v>
      </c>
      <c r="E53" s="30">
        <v>26340</v>
      </c>
      <c r="F53" s="31">
        <v>101.25096000000001</v>
      </c>
      <c r="G53" s="32">
        <v>9.8144200000000008E-3</v>
      </c>
      <c r="H53" s="27" t="s">
        <v>144</v>
      </c>
    </row>
    <row r="54" spans="1:8" x14ac:dyDescent="0.2">
      <c r="A54" s="28">
        <v>48</v>
      </c>
      <c r="B54" s="29" t="s">
        <v>756</v>
      </c>
      <c r="C54" s="29" t="s">
        <v>757</v>
      </c>
      <c r="D54" s="29" t="s">
        <v>95</v>
      </c>
      <c r="E54" s="30">
        <v>82892</v>
      </c>
      <c r="F54" s="31">
        <v>101.12824000000001</v>
      </c>
      <c r="G54" s="32">
        <v>9.8025300000000003E-3</v>
      </c>
      <c r="H54" s="27" t="s">
        <v>144</v>
      </c>
    </row>
    <row r="55" spans="1:8" x14ac:dyDescent="0.2">
      <c r="A55" s="28">
        <v>49</v>
      </c>
      <c r="B55" s="29" t="s">
        <v>342</v>
      </c>
      <c r="C55" s="29" t="s">
        <v>343</v>
      </c>
      <c r="D55" s="29" t="s">
        <v>344</v>
      </c>
      <c r="E55" s="30">
        <v>23735</v>
      </c>
      <c r="F55" s="31">
        <v>101.06363</v>
      </c>
      <c r="G55" s="32">
        <v>9.7962599999999993E-3</v>
      </c>
      <c r="H55" s="27" t="s">
        <v>144</v>
      </c>
    </row>
    <row r="56" spans="1:8" ht="25.5" x14ac:dyDescent="0.2">
      <c r="A56" s="28">
        <v>50</v>
      </c>
      <c r="B56" s="29" t="s">
        <v>48</v>
      </c>
      <c r="C56" s="29" t="s">
        <v>49</v>
      </c>
      <c r="D56" s="29" t="s">
        <v>50</v>
      </c>
      <c r="E56" s="30">
        <v>8295</v>
      </c>
      <c r="F56" s="31">
        <v>100.908675</v>
      </c>
      <c r="G56" s="32">
        <v>9.7812400000000001E-3</v>
      </c>
      <c r="H56" s="27" t="s">
        <v>144</v>
      </c>
    </row>
    <row r="57" spans="1:8" ht="25.5" x14ac:dyDescent="0.2">
      <c r="A57" s="28">
        <v>51</v>
      </c>
      <c r="B57" s="29" t="s">
        <v>23</v>
      </c>
      <c r="C57" s="29" t="s">
        <v>24</v>
      </c>
      <c r="D57" s="29" t="s">
        <v>25</v>
      </c>
      <c r="E57" s="30">
        <v>866</v>
      </c>
      <c r="F57" s="31">
        <v>100.81106</v>
      </c>
      <c r="G57" s="32">
        <v>9.7717800000000007E-3</v>
      </c>
      <c r="H57" s="27" t="s">
        <v>144</v>
      </c>
    </row>
    <row r="58" spans="1:8" x14ac:dyDescent="0.2">
      <c r="A58" s="28">
        <v>52</v>
      </c>
      <c r="B58" s="29" t="s">
        <v>714</v>
      </c>
      <c r="C58" s="29" t="s">
        <v>715</v>
      </c>
      <c r="D58" s="29" t="s">
        <v>289</v>
      </c>
      <c r="E58" s="30">
        <v>2398</v>
      </c>
      <c r="F58" s="31">
        <v>100.71360199999999</v>
      </c>
      <c r="G58" s="32">
        <v>9.7623399999999996E-3</v>
      </c>
      <c r="H58" s="27" t="s">
        <v>144</v>
      </c>
    </row>
    <row r="59" spans="1:8" ht="25.5" x14ac:dyDescent="0.2">
      <c r="A59" s="28">
        <v>53</v>
      </c>
      <c r="B59" s="29" t="s">
        <v>689</v>
      </c>
      <c r="C59" s="29" t="s">
        <v>690</v>
      </c>
      <c r="D59" s="29" t="s">
        <v>193</v>
      </c>
      <c r="E59" s="30">
        <v>8459</v>
      </c>
      <c r="F59" s="31">
        <v>100.146101</v>
      </c>
      <c r="G59" s="32">
        <v>9.7073300000000001E-3</v>
      </c>
      <c r="H59" s="27" t="s">
        <v>144</v>
      </c>
    </row>
    <row r="60" spans="1:8" ht="25.5" x14ac:dyDescent="0.2">
      <c r="A60" s="28">
        <v>54</v>
      </c>
      <c r="B60" s="29" t="s">
        <v>758</v>
      </c>
      <c r="C60" s="29" t="s">
        <v>759</v>
      </c>
      <c r="D60" s="29" t="s">
        <v>193</v>
      </c>
      <c r="E60" s="30">
        <v>3014</v>
      </c>
      <c r="F60" s="31">
        <v>100.12508</v>
      </c>
      <c r="G60" s="32">
        <v>9.7052900000000001E-3</v>
      </c>
      <c r="H60" s="27" t="s">
        <v>144</v>
      </c>
    </row>
    <row r="61" spans="1:8" x14ac:dyDescent="0.2">
      <c r="A61" s="28">
        <v>55</v>
      </c>
      <c r="B61" s="29" t="s">
        <v>433</v>
      </c>
      <c r="C61" s="29" t="s">
        <v>434</v>
      </c>
      <c r="D61" s="29" t="s">
        <v>344</v>
      </c>
      <c r="E61" s="30">
        <v>4275</v>
      </c>
      <c r="F61" s="31">
        <v>100.124775</v>
      </c>
      <c r="G61" s="32">
        <v>9.7052600000000003E-3</v>
      </c>
      <c r="H61" s="27" t="s">
        <v>144</v>
      </c>
    </row>
    <row r="62" spans="1:8" x14ac:dyDescent="0.2">
      <c r="A62" s="28">
        <v>56</v>
      </c>
      <c r="B62" s="29" t="s">
        <v>38</v>
      </c>
      <c r="C62" s="29" t="s">
        <v>39</v>
      </c>
      <c r="D62" s="29" t="s">
        <v>28</v>
      </c>
      <c r="E62" s="30">
        <v>12690</v>
      </c>
      <c r="F62" s="31">
        <v>100.079685</v>
      </c>
      <c r="G62" s="32">
        <v>9.7008900000000002E-3</v>
      </c>
      <c r="H62" s="27" t="s">
        <v>144</v>
      </c>
    </row>
    <row r="63" spans="1:8" x14ac:dyDescent="0.2">
      <c r="A63" s="28">
        <v>57</v>
      </c>
      <c r="B63" s="29" t="s">
        <v>668</v>
      </c>
      <c r="C63" s="29" t="s">
        <v>669</v>
      </c>
      <c r="D63" s="29" t="s">
        <v>251</v>
      </c>
      <c r="E63" s="30">
        <v>1796</v>
      </c>
      <c r="F63" s="31">
        <v>99.983320000000006</v>
      </c>
      <c r="G63" s="32">
        <v>9.6915500000000002E-3</v>
      </c>
      <c r="H63" s="27" t="s">
        <v>144</v>
      </c>
    </row>
    <row r="64" spans="1:8" x14ac:dyDescent="0.2">
      <c r="A64" s="28">
        <v>58</v>
      </c>
      <c r="B64" s="29" t="s">
        <v>102</v>
      </c>
      <c r="C64" s="29" t="s">
        <v>103</v>
      </c>
      <c r="D64" s="29" t="s">
        <v>42</v>
      </c>
      <c r="E64" s="30">
        <v>1791</v>
      </c>
      <c r="F64" s="31">
        <v>98.907974999999993</v>
      </c>
      <c r="G64" s="32">
        <v>9.5873099999999999E-3</v>
      </c>
      <c r="H64" s="27" t="s">
        <v>144</v>
      </c>
    </row>
    <row r="65" spans="1:8" x14ac:dyDescent="0.2">
      <c r="A65" s="28">
        <v>59</v>
      </c>
      <c r="B65" s="29" t="s">
        <v>760</v>
      </c>
      <c r="C65" s="29" t="s">
        <v>761</v>
      </c>
      <c r="D65" s="29" t="s">
        <v>199</v>
      </c>
      <c r="E65" s="30">
        <v>2155</v>
      </c>
      <c r="F65" s="31">
        <v>98.839074999999994</v>
      </c>
      <c r="G65" s="32">
        <v>9.5806299999999997E-3</v>
      </c>
      <c r="H65" s="27" t="s">
        <v>144</v>
      </c>
    </row>
    <row r="66" spans="1:8" x14ac:dyDescent="0.2">
      <c r="A66" s="28">
        <v>60</v>
      </c>
      <c r="B66" s="29" t="s">
        <v>112</v>
      </c>
      <c r="C66" s="29" t="s">
        <v>113</v>
      </c>
      <c r="D66" s="29" t="s">
        <v>28</v>
      </c>
      <c r="E66" s="30">
        <v>4469</v>
      </c>
      <c r="F66" s="31">
        <v>98.679989000000006</v>
      </c>
      <c r="G66" s="32">
        <v>9.5652099999999993E-3</v>
      </c>
      <c r="H66" s="27" t="s">
        <v>144</v>
      </c>
    </row>
    <row r="67" spans="1:8" x14ac:dyDescent="0.2">
      <c r="A67" s="28">
        <v>61</v>
      </c>
      <c r="B67" s="29" t="s">
        <v>511</v>
      </c>
      <c r="C67" s="29" t="s">
        <v>512</v>
      </c>
      <c r="D67" s="29" t="s">
        <v>251</v>
      </c>
      <c r="E67" s="30">
        <v>1228</v>
      </c>
      <c r="F67" s="31">
        <v>98.608400000000003</v>
      </c>
      <c r="G67" s="32">
        <v>9.5582800000000006E-3</v>
      </c>
      <c r="H67" s="27" t="s">
        <v>144</v>
      </c>
    </row>
    <row r="68" spans="1:8" x14ac:dyDescent="0.2">
      <c r="A68" s="28">
        <v>62</v>
      </c>
      <c r="B68" s="29" t="s">
        <v>634</v>
      </c>
      <c r="C68" s="29" t="s">
        <v>635</v>
      </c>
      <c r="D68" s="29" t="s">
        <v>95</v>
      </c>
      <c r="E68" s="30">
        <v>5052</v>
      </c>
      <c r="F68" s="31">
        <v>98.594831999999997</v>
      </c>
      <c r="G68" s="32">
        <v>9.5569599999999998E-3</v>
      </c>
      <c r="H68" s="27" t="s">
        <v>144</v>
      </c>
    </row>
    <row r="69" spans="1:8" x14ac:dyDescent="0.2">
      <c r="A69" s="28">
        <v>63</v>
      </c>
      <c r="B69" s="29" t="s">
        <v>762</v>
      </c>
      <c r="C69" s="29" t="s">
        <v>763</v>
      </c>
      <c r="D69" s="29" t="s">
        <v>80</v>
      </c>
      <c r="E69" s="30">
        <v>73851</v>
      </c>
      <c r="F69" s="31">
        <v>98.421227700000003</v>
      </c>
      <c r="G69" s="32">
        <v>9.5401300000000008E-3</v>
      </c>
      <c r="H69" s="27" t="s">
        <v>144</v>
      </c>
    </row>
    <row r="70" spans="1:8" x14ac:dyDescent="0.2">
      <c r="A70" s="28">
        <v>64</v>
      </c>
      <c r="B70" s="29" t="s">
        <v>764</v>
      </c>
      <c r="C70" s="29" t="s">
        <v>765</v>
      </c>
      <c r="D70" s="29" t="s">
        <v>251</v>
      </c>
      <c r="E70" s="30">
        <v>5762</v>
      </c>
      <c r="F70" s="31">
        <v>98.391912000000005</v>
      </c>
      <c r="G70" s="32">
        <v>9.5372900000000004E-3</v>
      </c>
      <c r="H70" s="27" t="s">
        <v>144</v>
      </c>
    </row>
    <row r="71" spans="1:8" x14ac:dyDescent="0.2">
      <c r="A71" s="28">
        <v>65</v>
      </c>
      <c r="B71" s="29" t="s">
        <v>345</v>
      </c>
      <c r="C71" s="29" t="s">
        <v>346</v>
      </c>
      <c r="D71" s="29" t="s">
        <v>211</v>
      </c>
      <c r="E71" s="30">
        <v>18825</v>
      </c>
      <c r="F71" s="31">
        <v>98.332387499999996</v>
      </c>
      <c r="G71" s="32">
        <v>9.5315199999999999E-3</v>
      </c>
      <c r="H71" s="27" t="s">
        <v>144</v>
      </c>
    </row>
    <row r="72" spans="1:8" x14ac:dyDescent="0.2">
      <c r="A72" s="28">
        <v>66</v>
      </c>
      <c r="B72" s="29" t="s">
        <v>766</v>
      </c>
      <c r="C72" s="29" t="s">
        <v>767</v>
      </c>
      <c r="D72" s="29" t="s">
        <v>256</v>
      </c>
      <c r="E72" s="30">
        <v>12329</v>
      </c>
      <c r="F72" s="31">
        <v>98.108017500000003</v>
      </c>
      <c r="G72" s="32">
        <v>9.5097700000000007E-3</v>
      </c>
      <c r="H72" s="27" t="s">
        <v>144</v>
      </c>
    </row>
    <row r="73" spans="1:8" ht="25.5" x14ac:dyDescent="0.2">
      <c r="A73" s="28">
        <v>67</v>
      </c>
      <c r="B73" s="29" t="s">
        <v>617</v>
      </c>
      <c r="C73" s="29" t="s">
        <v>618</v>
      </c>
      <c r="D73" s="29" t="s">
        <v>619</v>
      </c>
      <c r="E73" s="30">
        <v>4245</v>
      </c>
      <c r="F73" s="31">
        <v>97.690185</v>
      </c>
      <c r="G73" s="32">
        <v>9.4692700000000001E-3</v>
      </c>
      <c r="H73" s="27" t="s">
        <v>144</v>
      </c>
    </row>
    <row r="74" spans="1:8" x14ac:dyDescent="0.2">
      <c r="A74" s="28">
        <v>68</v>
      </c>
      <c r="B74" s="29" t="s">
        <v>768</v>
      </c>
      <c r="C74" s="29" t="s">
        <v>769</v>
      </c>
      <c r="D74" s="29" t="s">
        <v>42</v>
      </c>
      <c r="E74" s="30">
        <v>15536</v>
      </c>
      <c r="F74" s="31">
        <v>97.379648000000003</v>
      </c>
      <c r="G74" s="32">
        <v>9.4391700000000002E-3</v>
      </c>
      <c r="H74" s="27" t="s">
        <v>144</v>
      </c>
    </row>
    <row r="75" spans="1:8" x14ac:dyDescent="0.2">
      <c r="A75" s="28">
        <v>69</v>
      </c>
      <c r="B75" s="29" t="s">
        <v>334</v>
      </c>
      <c r="C75" s="29" t="s">
        <v>335</v>
      </c>
      <c r="D75" s="29" t="s">
        <v>289</v>
      </c>
      <c r="E75" s="30">
        <v>1377</v>
      </c>
      <c r="F75" s="31">
        <v>97.347014999999999</v>
      </c>
      <c r="G75" s="32">
        <v>9.4360099999999999E-3</v>
      </c>
      <c r="H75" s="27" t="s">
        <v>144</v>
      </c>
    </row>
    <row r="76" spans="1:8" x14ac:dyDescent="0.2">
      <c r="A76" s="28">
        <v>70</v>
      </c>
      <c r="B76" s="29" t="s">
        <v>287</v>
      </c>
      <c r="C76" s="29" t="s">
        <v>288</v>
      </c>
      <c r="D76" s="29" t="s">
        <v>289</v>
      </c>
      <c r="E76" s="30">
        <v>1875</v>
      </c>
      <c r="F76" s="31">
        <v>96.984375</v>
      </c>
      <c r="G76" s="32">
        <v>9.4008600000000005E-3</v>
      </c>
      <c r="H76" s="27" t="s">
        <v>144</v>
      </c>
    </row>
    <row r="77" spans="1:8" x14ac:dyDescent="0.2">
      <c r="A77" s="28">
        <v>71</v>
      </c>
      <c r="B77" s="29" t="s">
        <v>137</v>
      </c>
      <c r="C77" s="29" t="s">
        <v>138</v>
      </c>
      <c r="D77" s="29" t="s">
        <v>139</v>
      </c>
      <c r="E77" s="30">
        <v>10814</v>
      </c>
      <c r="F77" s="31">
        <v>96.855591000000004</v>
      </c>
      <c r="G77" s="32">
        <v>9.38837E-3</v>
      </c>
      <c r="H77" s="27" t="s">
        <v>144</v>
      </c>
    </row>
    <row r="78" spans="1:8" ht="25.5" x14ac:dyDescent="0.2">
      <c r="A78" s="28">
        <v>72</v>
      </c>
      <c r="B78" s="29" t="s">
        <v>770</v>
      </c>
      <c r="C78" s="29" t="s">
        <v>771</v>
      </c>
      <c r="D78" s="29" t="s">
        <v>25</v>
      </c>
      <c r="E78" s="30">
        <v>324</v>
      </c>
      <c r="F78" s="31">
        <v>96.260400000000004</v>
      </c>
      <c r="G78" s="32">
        <v>9.3306799999999992E-3</v>
      </c>
      <c r="H78" s="27" t="s">
        <v>144</v>
      </c>
    </row>
    <row r="79" spans="1:8" ht="25.5" x14ac:dyDescent="0.2">
      <c r="A79" s="28">
        <v>73</v>
      </c>
      <c r="B79" s="29" t="s">
        <v>347</v>
      </c>
      <c r="C79" s="29" t="s">
        <v>348</v>
      </c>
      <c r="D79" s="29" t="s">
        <v>95</v>
      </c>
      <c r="E79" s="30">
        <v>6447</v>
      </c>
      <c r="F79" s="31">
        <v>96.202134000000001</v>
      </c>
      <c r="G79" s="32">
        <v>9.3250299999999998E-3</v>
      </c>
      <c r="H79" s="27" t="s">
        <v>144</v>
      </c>
    </row>
    <row r="80" spans="1:8" x14ac:dyDescent="0.2">
      <c r="A80" s="28">
        <v>74</v>
      </c>
      <c r="B80" s="29" t="s">
        <v>420</v>
      </c>
      <c r="C80" s="29" t="s">
        <v>421</v>
      </c>
      <c r="D80" s="29" t="s">
        <v>199</v>
      </c>
      <c r="E80" s="30">
        <v>6110</v>
      </c>
      <c r="F80" s="31">
        <v>95.774249999999995</v>
      </c>
      <c r="G80" s="32">
        <v>9.2835599999999997E-3</v>
      </c>
      <c r="H80" s="27" t="s">
        <v>144</v>
      </c>
    </row>
    <row r="81" spans="1:8" x14ac:dyDescent="0.2">
      <c r="A81" s="28">
        <v>75</v>
      </c>
      <c r="B81" s="29" t="s">
        <v>772</v>
      </c>
      <c r="C81" s="29" t="s">
        <v>773</v>
      </c>
      <c r="D81" s="29" t="s">
        <v>22</v>
      </c>
      <c r="E81" s="30">
        <v>10597</v>
      </c>
      <c r="F81" s="31">
        <v>95.447179000000006</v>
      </c>
      <c r="G81" s="32">
        <v>9.2518500000000007E-3</v>
      </c>
      <c r="H81" s="27" t="s">
        <v>144</v>
      </c>
    </row>
    <row r="82" spans="1:8" ht="25.5" x14ac:dyDescent="0.2">
      <c r="A82" s="28">
        <v>76</v>
      </c>
      <c r="B82" s="29" t="s">
        <v>281</v>
      </c>
      <c r="C82" s="29" t="s">
        <v>282</v>
      </c>
      <c r="D82" s="29" t="s">
        <v>193</v>
      </c>
      <c r="E82" s="30">
        <v>10728</v>
      </c>
      <c r="F82" s="31">
        <v>95.291460000000001</v>
      </c>
      <c r="G82" s="32">
        <v>9.2367600000000001E-3</v>
      </c>
      <c r="H82" s="27" t="s">
        <v>144</v>
      </c>
    </row>
    <row r="83" spans="1:8" x14ac:dyDescent="0.2">
      <c r="A83" s="28">
        <v>77</v>
      </c>
      <c r="B83" s="29" t="s">
        <v>493</v>
      </c>
      <c r="C83" s="29" t="s">
        <v>494</v>
      </c>
      <c r="D83" s="29" t="s">
        <v>95</v>
      </c>
      <c r="E83" s="30">
        <v>23363</v>
      </c>
      <c r="F83" s="31">
        <v>95.180862000000005</v>
      </c>
      <c r="G83" s="32">
        <v>9.2260399999999996E-3</v>
      </c>
      <c r="H83" s="27" t="s">
        <v>144</v>
      </c>
    </row>
    <row r="84" spans="1:8" x14ac:dyDescent="0.2">
      <c r="A84" s="28">
        <v>78</v>
      </c>
      <c r="B84" s="29" t="s">
        <v>620</v>
      </c>
      <c r="C84" s="29" t="s">
        <v>621</v>
      </c>
      <c r="D84" s="29" t="s">
        <v>58</v>
      </c>
      <c r="E84" s="30">
        <v>14112</v>
      </c>
      <c r="F84" s="31">
        <v>95.157216000000005</v>
      </c>
      <c r="G84" s="32">
        <v>9.2237499999999993E-3</v>
      </c>
      <c r="H84" s="27" t="s">
        <v>144</v>
      </c>
    </row>
    <row r="85" spans="1:8" x14ac:dyDescent="0.2">
      <c r="A85" s="28">
        <v>79</v>
      </c>
      <c r="B85" s="29" t="s">
        <v>679</v>
      </c>
      <c r="C85" s="29" t="s">
        <v>680</v>
      </c>
      <c r="D85" s="29" t="s">
        <v>139</v>
      </c>
      <c r="E85" s="30">
        <v>9226</v>
      </c>
      <c r="F85" s="31">
        <v>95.009348000000003</v>
      </c>
      <c r="G85" s="32">
        <v>9.2094099999999995E-3</v>
      </c>
      <c r="H85" s="27" t="s">
        <v>144</v>
      </c>
    </row>
    <row r="86" spans="1:8" x14ac:dyDescent="0.2">
      <c r="A86" s="28">
        <v>80</v>
      </c>
      <c r="B86" s="29" t="s">
        <v>45</v>
      </c>
      <c r="C86" s="29" t="s">
        <v>46</v>
      </c>
      <c r="D86" s="29" t="s">
        <v>47</v>
      </c>
      <c r="E86" s="30">
        <v>38824</v>
      </c>
      <c r="F86" s="31">
        <v>94.905268000000007</v>
      </c>
      <c r="G86" s="32">
        <v>9.1993200000000004E-3</v>
      </c>
      <c r="H86" s="27" t="s">
        <v>144</v>
      </c>
    </row>
    <row r="87" spans="1:8" x14ac:dyDescent="0.2">
      <c r="A87" s="28">
        <v>81</v>
      </c>
      <c r="B87" s="29" t="s">
        <v>328</v>
      </c>
      <c r="C87" s="29" t="s">
        <v>329</v>
      </c>
      <c r="D87" s="29" t="s">
        <v>95</v>
      </c>
      <c r="E87" s="30">
        <v>1098</v>
      </c>
      <c r="F87" s="31">
        <v>94.806809999999999</v>
      </c>
      <c r="G87" s="32">
        <v>9.1897799999999998E-3</v>
      </c>
      <c r="H87" s="27" t="s">
        <v>144</v>
      </c>
    </row>
    <row r="88" spans="1:8" x14ac:dyDescent="0.2">
      <c r="A88" s="28">
        <v>82</v>
      </c>
      <c r="B88" s="29" t="s">
        <v>17</v>
      </c>
      <c r="C88" s="29" t="s">
        <v>18</v>
      </c>
      <c r="D88" s="29" t="s">
        <v>19</v>
      </c>
      <c r="E88" s="30">
        <v>2837</v>
      </c>
      <c r="F88" s="31">
        <v>94.784170000000003</v>
      </c>
      <c r="G88" s="32">
        <v>9.1875900000000007E-3</v>
      </c>
      <c r="H88" s="27" t="s">
        <v>144</v>
      </c>
    </row>
    <row r="89" spans="1:8" x14ac:dyDescent="0.2">
      <c r="A89" s="28">
        <v>83</v>
      </c>
      <c r="B89" s="29" t="s">
        <v>774</v>
      </c>
      <c r="C89" s="29" t="s">
        <v>775</v>
      </c>
      <c r="D89" s="29" t="s">
        <v>310</v>
      </c>
      <c r="E89" s="30">
        <v>19429</v>
      </c>
      <c r="F89" s="31">
        <v>94.764947500000005</v>
      </c>
      <c r="G89" s="32">
        <v>9.1857199999999996E-3</v>
      </c>
      <c r="H89" s="27" t="s">
        <v>144</v>
      </c>
    </row>
    <row r="90" spans="1:8" x14ac:dyDescent="0.2">
      <c r="A90" s="28">
        <v>84</v>
      </c>
      <c r="B90" s="29" t="s">
        <v>20</v>
      </c>
      <c r="C90" s="29" t="s">
        <v>21</v>
      </c>
      <c r="D90" s="29" t="s">
        <v>22</v>
      </c>
      <c r="E90" s="30">
        <v>26714</v>
      </c>
      <c r="F90" s="31">
        <v>94.714487000000005</v>
      </c>
      <c r="G90" s="32">
        <v>9.1808299999999992E-3</v>
      </c>
      <c r="H90" s="27" t="s">
        <v>144</v>
      </c>
    </row>
    <row r="91" spans="1:8" x14ac:dyDescent="0.2">
      <c r="A91" s="28">
        <v>85</v>
      </c>
      <c r="B91" s="29" t="s">
        <v>519</v>
      </c>
      <c r="C91" s="29" t="s">
        <v>520</v>
      </c>
      <c r="D91" s="29" t="s">
        <v>521</v>
      </c>
      <c r="E91" s="30">
        <v>24456</v>
      </c>
      <c r="F91" s="31">
        <v>94.228967999999995</v>
      </c>
      <c r="G91" s="32">
        <v>9.1337699999999994E-3</v>
      </c>
      <c r="H91" s="27" t="s">
        <v>144</v>
      </c>
    </row>
    <row r="92" spans="1:8" x14ac:dyDescent="0.2">
      <c r="A92" s="28">
        <v>86</v>
      </c>
      <c r="B92" s="29" t="s">
        <v>776</v>
      </c>
      <c r="C92" s="29" t="s">
        <v>777</v>
      </c>
      <c r="D92" s="29" t="s">
        <v>95</v>
      </c>
      <c r="E92" s="30">
        <v>782</v>
      </c>
      <c r="F92" s="31">
        <v>93.628860000000003</v>
      </c>
      <c r="G92" s="32">
        <v>9.0755999999999996E-3</v>
      </c>
      <c r="H92" s="27" t="s">
        <v>144</v>
      </c>
    </row>
    <row r="93" spans="1:8" x14ac:dyDescent="0.2">
      <c r="A93" s="28">
        <v>87</v>
      </c>
      <c r="B93" s="29" t="s">
        <v>330</v>
      </c>
      <c r="C93" s="29" t="s">
        <v>331</v>
      </c>
      <c r="D93" s="29" t="s">
        <v>199</v>
      </c>
      <c r="E93" s="30">
        <v>2701</v>
      </c>
      <c r="F93" s="31">
        <v>93.284436999999997</v>
      </c>
      <c r="G93" s="32">
        <v>9.0422100000000002E-3</v>
      </c>
      <c r="H93" s="27" t="s">
        <v>144</v>
      </c>
    </row>
    <row r="94" spans="1:8" x14ac:dyDescent="0.2">
      <c r="A94" s="28">
        <v>88</v>
      </c>
      <c r="B94" s="29" t="s">
        <v>93</v>
      </c>
      <c r="C94" s="29" t="s">
        <v>94</v>
      </c>
      <c r="D94" s="29" t="s">
        <v>95</v>
      </c>
      <c r="E94" s="30">
        <v>22052</v>
      </c>
      <c r="F94" s="31">
        <v>92.640451999999996</v>
      </c>
      <c r="G94" s="32">
        <v>8.9797899999999996E-3</v>
      </c>
      <c r="H94" s="27" t="s">
        <v>144</v>
      </c>
    </row>
    <row r="95" spans="1:8" x14ac:dyDescent="0.2">
      <c r="A95" s="28">
        <v>89</v>
      </c>
      <c r="B95" s="29" t="s">
        <v>778</v>
      </c>
      <c r="C95" s="29" t="s">
        <v>779</v>
      </c>
      <c r="D95" s="29" t="s">
        <v>95</v>
      </c>
      <c r="E95" s="30">
        <v>74335</v>
      </c>
      <c r="F95" s="31">
        <v>92.524774500000007</v>
      </c>
      <c r="G95" s="32">
        <v>8.9685800000000003E-3</v>
      </c>
      <c r="H95" s="27" t="s">
        <v>144</v>
      </c>
    </row>
    <row r="96" spans="1:8" x14ac:dyDescent="0.2">
      <c r="A96" s="28">
        <v>90</v>
      </c>
      <c r="B96" s="29" t="s">
        <v>302</v>
      </c>
      <c r="C96" s="29" t="s">
        <v>303</v>
      </c>
      <c r="D96" s="29" t="s">
        <v>223</v>
      </c>
      <c r="E96" s="30">
        <v>11722</v>
      </c>
      <c r="F96" s="31">
        <v>92.334193999999997</v>
      </c>
      <c r="G96" s="32">
        <v>8.9501100000000007E-3</v>
      </c>
      <c r="H96" s="27" t="s">
        <v>144</v>
      </c>
    </row>
    <row r="97" spans="1:8" x14ac:dyDescent="0.2">
      <c r="A97" s="28">
        <v>91</v>
      </c>
      <c r="B97" s="29" t="s">
        <v>320</v>
      </c>
      <c r="C97" s="29" t="s">
        <v>321</v>
      </c>
      <c r="D97" s="29" t="s">
        <v>199</v>
      </c>
      <c r="E97" s="30">
        <v>6108</v>
      </c>
      <c r="F97" s="31">
        <v>91.626108000000002</v>
      </c>
      <c r="G97" s="32">
        <v>8.8814700000000007E-3</v>
      </c>
      <c r="H97" s="27" t="s">
        <v>144</v>
      </c>
    </row>
    <row r="98" spans="1:8" x14ac:dyDescent="0.2">
      <c r="A98" s="28">
        <v>92</v>
      </c>
      <c r="B98" s="29" t="s">
        <v>780</v>
      </c>
      <c r="C98" s="29" t="s">
        <v>781</v>
      </c>
      <c r="D98" s="29" t="s">
        <v>289</v>
      </c>
      <c r="E98" s="30">
        <v>28723</v>
      </c>
      <c r="F98" s="31">
        <v>90.879571999999996</v>
      </c>
      <c r="G98" s="32">
        <v>8.8091100000000002E-3</v>
      </c>
      <c r="H98" s="27" t="s">
        <v>144</v>
      </c>
    </row>
    <row r="99" spans="1:8" x14ac:dyDescent="0.2">
      <c r="A99" s="28">
        <v>93</v>
      </c>
      <c r="B99" s="29" t="s">
        <v>277</v>
      </c>
      <c r="C99" s="29" t="s">
        <v>278</v>
      </c>
      <c r="D99" s="29" t="s">
        <v>95</v>
      </c>
      <c r="E99" s="30">
        <v>14802</v>
      </c>
      <c r="F99" s="31">
        <v>90.543834000000004</v>
      </c>
      <c r="G99" s="32">
        <v>8.7765599999999992E-3</v>
      </c>
      <c r="H99" s="27" t="s">
        <v>144</v>
      </c>
    </row>
    <row r="100" spans="1:8" x14ac:dyDescent="0.2">
      <c r="A100" s="28">
        <v>94</v>
      </c>
      <c r="B100" s="29" t="s">
        <v>428</v>
      </c>
      <c r="C100" s="29" t="s">
        <v>429</v>
      </c>
      <c r="D100" s="29" t="s">
        <v>430</v>
      </c>
      <c r="E100" s="30">
        <v>14391</v>
      </c>
      <c r="F100" s="31">
        <v>89.893381500000004</v>
      </c>
      <c r="G100" s="32">
        <v>8.7135100000000007E-3</v>
      </c>
      <c r="H100" s="27" t="s">
        <v>144</v>
      </c>
    </row>
    <row r="101" spans="1:8" x14ac:dyDescent="0.2">
      <c r="A101" s="28">
        <v>95</v>
      </c>
      <c r="B101" s="29" t="s">
        <v>782</v>
      </c>
      <c r="C101" s="29" t="s">
        <v>783</v>
      </c>
      <c r="D101" s="29" t="s">
        <v>784</v>
      </c>
      <c r="E101" s="30">
        <v>21436</v>
      </c>
      <c r="F101" s="31">
        <v>89.859712000000002</v>
      </c>
      <c r="G101" s="32">
        <v>8.7102499999999992E-3</v>
      </c>
      <c r="H101" s="27" t="s">
        <v>144</v>
      </c>
    </row>
    <row r="102" spans="1:8" x14ac:dyDescent="0.2">
      <c r="A102" s="28">
        <v>96</v>
      </c>
      <c r="B102" s="29" t="s">
        <v>437</v>
      </c>
      <c r="C102" s="29" t="s">
        <v>438</v>
      </c>
      <c r="D102" s="29" t="s">
        <v>199</v>
      </c>
      <c r="E102" s="30">
        <v>36921</v>
      </c>
      <c r="F102" s="31">
        <v>89.164214999999999</v>
      </c>
      <c r="G102" s="32">
        <v>8.6428300000000007E-3</v>
      </c>
      <c r="H102" s="27" t="s">
        <v>144</v>
      </c>
    </row>
    <row r="103" spans="1:8" x14ac:dyDescent="0.2">
      <c r="A103" s="28">
        <v>97</v>
      </c>
      <c r="B103" s="29" t="s">
        <v>406</v>
      </c>
      <c r="C103" s="29" t="s">
        <v>407</v>
      </c>
      <c r="D103" s="29" t="s">
        <v>139</v>
      </c>
      <c r="E103" s="30">
        <v>63122</v>
      </c>
      <c r="F103" s="31">
        <v>88.421297600000003</v>
      </c>
      <c r="G103" s="32">
        <v>8.5708199999999998E-3</v>
      </c>
      <c r="H103" s="27" t="s">
        <v>144</v>
      </c>
    </row>
    <row r="104" spans="1:8" x14ac:dyDescent="0.2">
      <c r="A104" s="28">
        <v>98</v>
      </c>
      <c r="B104" s="29" t="s">
        <v>353</v>
      </c>
      <c r="C104" s="29" t="s">
        <v>354</v>
      </c>
      <c r="D104" s="29" t="s">
        <v>251</v>
      </c>
      <c r="E104" s="30">
        <v>13599</v>
      </c>
      <c r="F104" s="31">
        <v>87.611557500000004</v>
      </c>
      <c r="G104" s="32">
        <v>8.4923299999999993E-3</v>
      </c>
      <c r="H104" s="27" t="s">
        <v>144</v>
      </c>
    </row>
    <row r="105" spans="1:8" x14ac:dyDescent="0.2">
      <c r="A105" s="28">
        <v>99</v>
      </c>
      <c r="B105" s="29" t="s">
        <v>785</v>
      </c>
      <c r="C105" s="29" t="s">
        <v>786</v>
      </c>
      <c r="D105" s="29" t="s">
        <v>22</v>
      </c>
      <c r="E105" s="30">
        <v>17783</v>
      </c>
      <c r="F105" s="31">
        <v>85.216136000000006</v>
      </c>
      <c r="G105" s="32">
        <v>8.2601399999999991E-3</v>
      </c>
      <c r="H105" s="27" t="s">
        <v>144</v>
      </c>
    </row>
    <row r="106" spans="1:8" x14ac:dyDescent="0.2">
      <c r="A106" s="28">
        <v>100</v>
      </c>
      <c r="B106" s="29" t="s">
        <v>89</v>
      </c>
      <c r="C106" s="29" t="s">
        <v>90</v>
      </c>
      <c r="D106" s="29" t="s">
        <v>42</v>
      </c>
      <c r="E106" s="30">
        <v>1929</v>
      </c>
      <c r="F106" s="31">
        <v>55.969935</v>
      </c>
      <c r="G106" s="32">
        <v>5.4252600000000003E-3</v>
      </c>
      <c r="H106" s="27" t="s">
        <v>144</v>
      </c>
    </row>
    <row r="107" spans="1:8" x14ac:dyDescent="0.2">
      <c r="A107" s="28">
        <v>101</v>
      </c>
      <c r="B107" s="29" t="s">
        <v>135</v>
      </c>
      <c r="C107" s="29" t="s">
        <v>136</v>
      </c>
      <c r="D107" s="29" t="s">
        <v>22</v>
      </c>
      <c r="E107" s="30">
        <v>1929</v>
      </c>
      <c r="F107" s="31">
        <v>47.803513500000001</v>
      </c>
      <c r="G107" s="32">
        <v>4.6336700000000003E-3</v>
      </c>
      <c r="H107" s="27" t="s">
        <v>144</v>
      </c>
    </row>
    <row r="108" spans="1:8" x14ac:dyDescent="0.2">
      <c r="A108" s="25"/>
      <c r="B108" s="25"/>
      <c r="C108" s="26" t="s">
        <v>143</v>
      </c>
      <c r="D108" s="25"/>
      <c r="E108" s="25" t="s">
        <v>144</v>
      </c>
      <c r="F108" s="33">
        <v>10070.926844</v>
      </c>
      <c r="G108" s="34">
        <v>0.97619157000000001</v>
      </c>
      <c r="H108" s="27" t="s">
        <v>144</v>
      </c>
    </row>
    <row r="109" spans="1:8" x14ac:dyDescent="0.2">
      <c r="A109" s="25"/>
      <c r="B109" s="25"/>
      <c r="C109" s="35"/>
      <c r="D109" s="25"/>
      <c r="E109" s="25"/>
      <c r="F109" s="36"/>
      <c r="G109" s="36"/>
      <c r="H109" s="27" t="s">
        <v>144</v>
      </c>
    </row>
    <row r="110" spans="1:8" x14ac:dyDescent="0.2">
      <c r="A110" s="25"/>
      <c r="B110" s="25"/>
      <c r="C110" s="26" t="s">
        <v>145</v>
      </c>
      <c r="D110" s="25"/>
      <c r="E110" s="25"/>
      <c r="F110" s="25"/>
      <c r="G110" s="25"/>
      <c r="H110" s="27" t="s">
        <v>144</v>
      </c>
    </row>
    <row r="111" spans="1:8" x14ac:dyDescent="0.2">
      <c r="A111" s="25"/>
      <c r="B111" s="25"/>
      <c r="C111" s="26" t="s">
        <v>143</v>
      </c>
      <c r="D111" s="25"/>
      <c r="E111" s="25" t="s">
        <v>144</v>
      </c>
      <c r="F111" s="37" t="s">
        <v>146</v>
      </c>
      <c r="G111" s="34">
        <v>0</v>
      </c>
      <c r="H111" s="27" t="s">
        <v>144</v>
      </c>
    </row>
    <row r="112" spans="1:8" x14ac:dyDescent="0.2">
      <c r="A112" s="25"/>
      <c r="B112" s="25"/>
      <c r="C112" s="35"/>
      <c r="D112" s="25"/>
      <c r="E112" s="25"/>
      <c r="F112" s="36"/>
      <c r="G112" s="36"/>
      <c r="H112" s="27" t="s">
        <v>144</v>
      </c>
    </row>
    <row r="113" spans="1:8" x14ac:dyDescent="0.2">
      <c r="A113" s="25"/>
      <c r="B113" s="25"/>
      <c r="C113" s="26" t="s">
        <v>147</v>
      </c>
      <c r="D113" s="25"/>
      <c r="E113" s="25"/>
      <c r="F113" s="25"/>
      <c r="G113" s="25"/>
      <c r="H113" s="27" t="s">
        <v>144</v>
      </c>
    </row>
    <row r="114" spans="1:8" x14ac:dyDescent="0.2">
      <c r="A114" s="25"/>
      <c r="B114" s="25"/>
      <c r="C114" s="26" t="s">
        <v>143</v>
      </c>
      <c r="D114" s="25"/>
      <c r="E114" s="25" t="s">
        <v>144</v>
      </c>
      <c r="F114" s="37" t="s">
        <v>146</v>
      </c>
      <c r="G114" s="34">
        <v>0</v>
      </c>
      <c r="H114" s="27" t="s">
        <v>144</v>
      </c>
    </row>
    <row r="115" spans="1:8" x14ac:dyDescent="0.2">
      <c r="A115" s="25"/>
      <c r="B115" s="25"/>
      <c r="C115" s="35"/>
      <c r="D115" s="25"/>
      <c r="E115" s="25"/>
      <c r="F115" s="36"/>
      <c r="G115" s="36"/>
      <c r="H115" s="27" t="s">
        <v>144</v>
      </c>
    </row>
    <row r="116" spans="1:8" x14ac:dyDescent="0.2">
      <c r="A116" s="25"/>
      <c r="B116" s="25"/>
      <c r="C116" s="26" t="s">
        <v>148</v>
      </c>
      <c r="D116" s="25"/>
      <c r="E116" s="25"/>
      <c r="F116" s="25"/>
      <c r="G116" s="25"/>
      <c r="H116" s="27" t="s">
        <v>144</v>
      </c>
    </row>
    <row r="117" spans="1:8" x14ac:dyDescent="0.2">
      <c r="A117" s="25"/>
      <c r="B117" s="25"/>
      <c r="C117" s="26" t="s">
        <v>143</v>
      </c>
      <c r="D117" s="25"/>
      <c r="E117" s="25" t="s">
        <v>144</v>
      </c>
      <c r="F117" s="37" t="s">
        <v>146</v>
      </c>
      <c r="G117" s="34">
        <v>0</v>
      </c>
      <c r="H117" s="27" t="s">
        <v>144</v>
      </c>
    </row>
    <row r="118" spans="1:8" x14ac:dyDescent="0.2">
      <c r="A118" s="25"/>
      <c r="B118" s="25"/>
      <c r="C118" s="35"/>
      <c r="D118" s="25"/>
      <c r="E118" s="25"/>
      <c r="F118" s="36"/>
      <c r="G118" s="36"/>
      <c r="H118" s="27" t="s">
        <v>144</v>
      </c>
    </row>
    <row r="119" spans="1:8" x14ac:dyDescent="0.2">
      <c r="A119" s="25"/>
      <c r="B119" s="25"/>
      <c r="C119" s="26" t="s">
        <v>149</v>
      </c>
      <c r="D119" s="25"/>
      <c r="E119" s="25"/>
      <c r="F119" s="36"/>
      <c r="G119" s="36"/>
      <c r="H119" s="27" t="s">
        <v>144</v>
      </c>
    </row>
    <row r="120" spans="1:8" x14ac:dyDescent="0.2">
      <c r="A120" s="25"/>
      <c r="B120" s="25"/>
      <c r="C120" s="26" t="s">
        <v>143</v>
      </c>
      <c r="D120" s="25"/>
      <c r="E120" s="25" t="s">
        <v>144</v>
      </c>
      <c r="F120" s="37" t="s">
        <v>146</v>
      </c>
      <c r="G120" s="34">
        <v>0</v>
      </c>
      <c r="H120" s="27" t="s">
        <v>144</v>
      </c>
    </row>
    <row r="121" spans="1:8" x14ac:dyDescent="0.2">
      <c r="A121" s="25"/>
      <c r="B121" s="25"/>
      <c r="C121" s="35"/>
      <c r="D121" s="25"/>
      <c r="E121" s="25"/>
      <c r="F121" s="36"/>
      <c r="G121" s="36"/>
      <c r="H121" s="27" t="s">
        <v>144</v>
      </c>
    </row>
    <row r="122" spans="1:8" x14ac:dyDescent="0.2">
      <c r="A122" s="25"/>
      <c r="B122" s="25"/>
      <c r="C122" s="26" t="s">
        <v>150</v>
      </c>
      <c r="D122" s="25"/>
      <c r="E122" s="25"/>
      <c r="F122" s="36"/>
      <c r="G122" s="36"/>
      <c r="H122" s="27" t="s">
        <v>144</v>
      </c>
    </row>
    <row r="123" spans="1:8" x14ac:dyDescent="0.2">
      <c r="A123" s="25"/>
      <c r="B123" s="25"/>
      <c r="C123" s="26" t="s">
        <v>143</v>
      </c>
      <c r="D123" s="25"/>
      <c r="E123" s="25" t="s">
        <v>144</v>
      </c>
      <c r="F123" s="37" t="s">
        <v>146</v>
      </c>
      <c r="G123" s="34">
        <v>0</v>
      </c>
      <c r="H123" s="27" t="s">
        <v>144</v>
      </c>
    </row>
    <row r="124" spans="1:8" x14ac:dyDescent="0.2">
      <c r="A124" s="25"/>
      <c r="B124" s="25"/>
      <c r="C124" s="35"/>
      <c r="D124" s="25"/>
      <c r="E124" s="25"/>
      <c r="F124" s="36"/>
      <c r="G124" s="36"/>
      <c r="H124" s="27" t="s">
        <v>144</v>
      </c>
    </row>
    <row r="125" spans="1:8" x14ac:dyDescent="0.2">
      <c r="A125" s="25"/>
      <c r="B125" s="25"/>
      <c r="C125" s="26" t="s">
        <v>151</v>
      </c>
      <c r="D125" s="25"/>
      <c r="E125" s="25"/>
      <c r="F125" s="33">
        <v>10070.926844</v>
      </c>
      <c r="G125" s="34">
        <v>0.97619157000000001</v>
      </c>
      <c r="H125" s="27" t="s">
        <v>144</v>
      </c>
    </row>
    <row r="126" spans="1:8" x14ac:dyDescent="0.2">
      <c r="A126" s="25"/>
      <c r="B126" s="25"/>
      <c r="C126" s="35"/>
      <c r="D126" s="25"/>
      <c r="E126" s="25"/>
      <c r="F126" s="36"/>
      <c r="G126" s="36"/>
      <c r="H126" s="27" t="s">
        <v>144</v>
      </c>
    </row>
    <row r="127" spans="1:8" x14ac:dyDescent="0.2">
      <c r="A127" s="25"/>
      <c r="B127" s="25"/>
      <c r="C127" s="26" t="s">
        <v>152</v>
      </c>
      <c r="D127" s="25"/>
      <c r="E127" s="25"/>
      <c r="F127" s="36"/>
      <c r="G127" s="36"/>
      <c r="H127" s="27" t="s">
        <v>144</v>
      </c>
    </row>
    <row r="128" spans="1:8" x14ac:dyDescent="0.2">
      <c r="A128" s="25"/>
      <c r="B128" s="25"/>
      <c r="C128" s="26" t="s">
        <v>10</v>
      </c>
      <c r="D128" s="25"/>
      <c r="E128" s="25"/>
      <c r="F128" s="36"/>
      <c r="G128" s="36"/>
      <c r="H128" s="27" t="s">
        <v>144</v>
      </c>
    </row>
    <row r="129" spans="1:8" x14ac:dyDescent="0.2">
      <c r="A129" s="25"/>
      <c r="B129" s="25"/>
      <c r="C129" s="26" t="s">
        <v>143</v>
      </c>
      <c r="D129" s="25"/>
      <c r="E129" s="25" t="s">
        <v>144</v>
      </c>
      <c r="F129" s="37" t="s">
        <v>146</v>
      </c>
      <c r="G129" s="34">
        <v>0</v>
      </c>
      <c r="H129" s="27" t="s">
        <v>144</v>
      </c>
    </row>
    <row r="130" spans="1:8" x14ac:dyDescent="0.2">
      <c r="A130" s="25"/>
      <c r="B130" s="25"/>
      <c r="C130" s="35"/>
      <c r="D130" s="25"/>
      <c r="E130" s="25"/>
      <c r="F130" s="36"/>
      <c r="G130" s="36"/>
      <c r="H130" s="27" t="s">
        <v>144</v>
      </c>
    </row>
    <row r="131" spans="1:8" x14ac:dyDescent="0.2">
      <c r="A131" s="25"/>
      <c r="B131" s="25"/>
      <c r="C131" s="26" t="s">
        <v>153</v>
      </c>
      <c r="D131" s="25"/>
      <c r="E131" s="25"/>
      <c r="F131" s="25"/>
      <c r="G131" s="25"/>
      <c r="H131" s="27" t="s">
        <v>144</v>
      </c>
    </row>
    <row r="132" spans="1:8" x14ac:dyDescent="0.2">
      <c r="A132" s="25"/>
      <c r="B132" s="25"/>
      <c r="C132" s="26" t="s">
        <v>143</v>
      </c>
      <c r="D132" s="25"/>
      <c r="E132" s="25" t="s">
        <v>144</v>
      </c>
      <c r="F132" s="37" t="s">
        <v>146</v>
      </c>
      <c r="G132" s="34">
        <v>0</v>
      </c>
      <c r="H132" s="27" t="s">
        <v>144</v>
      </c>
    </row>
    <row r="133" spans="1:8" x14ac:dyDescent="0.2">
      <c r="A133" s="25"/>
      <c r="B133" s="25"/>
      <c r="C133" s="35"/>
      <c r="D133" s="25"/>
      <c r="E133" s="25"/>
      <c r="F133" s="36"/>
      <c r="G133" s="36"/>
      <c r="H133" s="27" t="s">
        <v>144</v>
      </c>
    </row>
    <row r="134" spans="1:8" x14ac:dyDescent="0.2">
      <c r="A134" s="25"/>
      <c r="B134" s="25"/>
      <c r="C134" s="26" t="s">
        <v>154</v>
      </c>
      <c r="D134" s="25"/>
      <c r="E134" s="25"/>
      <c r="F134" s="25"/>
      <c r="G134" s="25"/>
      <c r="H134" s="27" t="s">
        <v>144</v>
      </c>
    </row>
    <row r="135" spans="1:8" x14ac:dyDescent="0.2">
      <c r="A135" s="25"/>
      <c r="B135" s="25"/>
      <c r="C135" s="26" t="s">
        <v>143</v>
      </c>
      <c r="D135" s="25"/>
      <c r="E135" s="25" t="s">
        <v>144</v>
      </c>
      <c r="F135" s="37" t="s">
        <v>146</v>
      </c>
      <c r="G135" s="34">
        <v>0</v>
      </c>
      <c r="H135" s="27" t="s">
        <v>144</v>
      </c>
    </row>
    <row r="136" spans="1:8" x14ac:dyDescent="0.2">
      <c r="A136" s="25"/>
      <c r="B136" s="25"/>
      <c r="C136" s="35"/>
      <c r="D136" s="25"/>
      <c r="E136" s="25"/>
      <c r="F136" s="36"/>
      <c r="G136" s="36"/>
      <c r="H136" s="27" t="s">
        <v>144</v>
      </c>
    </row>
    <row r="137" spans="1:8" x14ac:dyDescent="0.2">
      <c r="A137" s="25"/>
      <c r="B137" s="25"/>
      <c r="C137" s="26" t="s">
        <v>155</v>
      </c>
      <c r="D137" s="25"/>
      <c r="E137" s="25"/>
      <c r="F137" s="36"/>
      <c r="G137" s="36"/>
      <c r="H137" s="27" t="s">
        <v>144</v>
      </c>
    </row>
    <row r="138" spans="1:8" x14ac:dyDescent="0.2">
      <c r="A138" s="25"/>
      <c r="B138" s="25"/>
      <c r="C138" s="26" t="s">
        <v>143</v>
      </c>
      <c r="D138" s="25"/>
      <c r="E138" s="25" t="s">
        <v>144</v>
      </c>
      <c r="F138" s="37" t="s">
        <v>146</v>
      </c>
      <c r="G138" s="34">
        <v>0</v>
      </c>
      <c r="H138" s="27" t="s">
        <v>144</v>
      </c>
    </row>
    <row r="139" spans="1:8" x14ac:dyDescent="0.2">
      <c r="A139" s="25"/>
      <c r="B139" s="25"/>
      <c r="C139" s="35"/>
      <c r="D139" s="25"/>
      <c r="E139" s="25"/>
      <c r="F139" s="36"/>
      <c r="G139" s="36"/>
      <c r="H139" s="27" t="s">
        <v>144</v>
      </c>
    </row>
    <row r="140" spans="1:8" x14ac:dyDescent="0.2">
      <c r="A140" s="25"/>
      <c r="B140" s="25"/>
      <c r="C140" s="26" t="s">
        <v>156</v>
      </c>
      <c r="D140" s="25"/>
      <c r="E140" s="25"/>
      <c r="F140" s="33">
        <v>0</v>
      </c>
      <c r="G140" s="34">
        <v>0</v>
      </c>
      <c r="H140" s="27" t="s">
        <v>144</v>
      </c>
    </row>
    <row r="141" spans="1:8" x14ac:dyDescent="0.2">
      <c r="A141" s="25"/>
      <c r="B141" s="25"/>
      <c r="C141" s="35"/>
      <c r="D141" s="25"/>
      <c r="E141" s="25"/>
      <c r="F141" s="36"/>
      <c r="G141" s="36"/>
      <c r="H141" s="27" t="s">
        <v>144</v>
      </c>
    </row>
    <row r="142" spans="1:8" x14ac:dyDescent="0.2">
      <c r="A142" s="25"/>
      <c r="B142" s="25"/>
      <c r="C142" s="26" t="s">
        <v>157</v>
      </c>
      <c r="D142" s="25"/>
      <c r="E142" s="25"/>
      <c r="F142" s="36"/>
      <c r="G142" s="36"/>
      <c r="H142" s="27" t="s">
        <v>144</v>
      </c>
    </row>
    <row r="143" spans="1:8" x14ac:dyDescent="0.2">
      <c r="A143" s="25"/>
      <c r="B143" s="25"/>
      <c r="C143" s="26" t="s">
        <v>158</v>
      </c>
      <c r="D143" s="25"/>
      <c r="E143" s="25"/>
      <c r="F143" s="36"/>
      <c r="G143" s="36"/>
      <c r="H143" s="27" t="s">
        <v>144</v>
      </c>
    </row>
    <row r="144" spans="1:8" x14ac:dyDescent="0.2">
      <c r="A144" s="25"/>
      <c r="B144" s="25"/>
      <c r="C144" s="26" t="s">
        <v>143</v>
      </c>
      <c r="D144" s="25"/>
      <c r="E144" s="25" t="s">
        <v>144</v>
      </c>
      <c r="F144" s="37" t="s">
        <v>146</v>
      </c>
      <c r="G144" s="34">
        <v>0</v>
      </c>
      <c r="H144" s="27" t="s">
        <v>144</v>
      </c>
    </row>
    <row r="145" spans="1:8" x14ac:dyDescent="0.2">
      <c r="A145" s="25"/>
      <c r="B145" s="25"/>
      <c r="C145" s="35"/>
      <c r="D145" s="25"/>
      <c r="E145" s="25"/>
      <c r="F145" s="36"/>
      <c r="G145" s="36"/>
      <c r="H145" s="27" t="s">
        <v>144</v>
      </c>
    </row>
    <row r="146" spans="1:8" x14ac:dyDescent="0.2">
      <c r="A146" s="25"/>
      <c r="B146" s="25"/>
      <c r="C146" s="26" t="s">
        <v>159</v>
      </c>
      <c r="D146" s="25"/>
      <c r="E146" s="25"/>
      <c r="F146" s="36"/>
      <c r="G146" s="36"/>
      <c r="H146" s="27" t="s">
        <v>144</v>
      </c>
    </row>
    <row r="147" spans="1:8" x14ac:dyDescent="0.2">
      <c r="A147" s="25"/>
      <c r="B147" s="25"/>
      <c r="C147" s="26" t="s">
        <v>143</v>
      </c>
      <c r="D147" s="25"/>
      <c r="E147" s="25" t="s">
        <v>144</v>
      </c>
      <c r="F147" s="37" t="s">
        <v>146</v>
      </c>
      <c r="G147" s="34">
        <v>0</v>
      </c>
      <c r="H147" s="27" t="s">
        <v>144</v>
      </c>
    </row>
    <row r="148" spans="1:8" x14ac:dyDescent="0.2">
      <c r="A148" s="25"/>
      <c r="B148" s="25"/>
      <c r="C148" s="35"/>
      <c r="D148" s="25"/>
      <c r="E148" s="25"/>
      <c r="F148" s="36"/>
      <c r="G148" s="36"/>
      <c r="H148" s="27" t="s">
        <v>144</v>
      </c>
    </row>
    <row r="149" spans="1:8" x14ac:dyDescent="0.2">
      <c r="A149" s="25"/>
      <c r="B149" s="25"/>
      <c r="C149" s="26" t="s">
        <v>160</v>
      </c>
      <c r="D149" s="25"/>
      <c r="E149" s="25"/>
      <c r="F149" s="36"/>
      <c r="G149" s="36"/>
      <c r="H149" s="27" t="s">
        <v>144</v>
      </c>
    </row>
    <row r="150" spans="1:8" x14ac:dyDescent="0.2">
      <c r="A150" s="25"/>
      <c r="B150" s="25"/>
      <c r="C150" s="26" t="s">
        <v>143</v>
      </c>
      <c r="D150" s="25"/>
      <c r="E150" s="25" t="s">
        <v>144</v>
      </c>
      <c r="F150" s="37" t="s">
        <v>146</v>
      </c>
      <c r="G150" s="34">
        <v>0</v>
      </c>
      <c r="H150" s="27" t="s">
        <v>144</v>
      </c>
    </row>
    <row r="151" spans="1:8" x14ac:dyDescent="0.2">
      <c r="A151" s="25"/>
      <c r="B151" s="25"/>
      <c r="C151" s="35"/>
      <c r="D151" s="25"/>
      <c r="E151" s="25"/>
      <c r="F151" s="36"/>
      <c r="G151" s="36"/>
      <c r="H151" s="27" t="s">
        <v>144</v>
      </c>
    </row>
    <row r="152" spans="1:8" x14ac:dyDescent="0.2">
      <c r="A152" s="25"/>
      <c r="B152" s="25"/>
      <c r="C152" s="26" t="s">
        <v>161</v>
      </c>
      <c r="D152" s="25"/>
      <c r="E152" s="25"/>
      <c r="F152" s="36"/>
      <c r="G152" s="36"/>
      <c r="H152" s="27" t="s">
        <v>144</v>
      </c>
    </row>
    <row r="153" spans="1:8" x14ac:dyDescent="0.2">
      <c r="A153" s="28">
        <v>1</v>
      </c>
      <c r="B153" s="29"/>
      <c r="C153" s="29" t="s">
        <v>162</v>
      </c>
      <c r="D153" s="29"/>
      <c r="E153" s="39"/>
      <c r="F153" s="31">
        <v>253.535840901</v>
      </c>
      <c r="G153" s="32">
        <v>2.4575650000000001E-2</v>
      </c>
      <c r="H153" s="27">
        <v>5.95</v>
      </c>
    </row>
    <row r="154" spans="1:8" x14ac:dyDescent="0.2">
      <c r="A154" s="25"/>
      <c r="B154" s="25"/>
      <c r="C154" s="26" t="s">
        <v>143</v>
      </c>
      <c r="D154" s="25"/>
      <c r="E154" s="25" t="s">
        <v>144</v>
      </c>
      <c r="F154" s="33">
        <v>253.535840901</v>
      </c>
      <c r="G154" s="34">
        <v>2.4575650000000001E-2</v>
      </c>
      <c r="H154" s="27" t="s">
        <v>144</v>
      </c>
    </row>
    <row r="155" spans="1:8" x14ac:dyDescent="0.2">
      <c r="A155" s="25"/>
      <c r="B155" s="25"/>
      <c r="C155" s="35"/>
      <c r="D155" s="25"/>
      <c r="E155" s="25"/>
      <c r="F155" s="36"/>
      <c r="G155" s="36"/>
      <c r="H155" s="27" t="s">
        <v>144</v>
      </c>
    </row>
    <row r="156" spans="1:8" x14ac:dyDescent="0.2">
      <c r="A156" s="25"/>
      <c r="B156" s="25"/>
      <c r="C156" s="26" t="s">
        <v>163</v>
      </c>
      <c r="D156" s="25"/>
      <c r="E156" s="25"/>
      <c r="F156" s="33">
        <v>253.535840901</v>
      </c>
      <c r="G156" s="34">
        <v>2.4575650000000001E-2</v>
      </c>
      <c r="H156" s="27" t="s">
        <v>144</v>
      </c>
    </row>
    <row r="157" spans="1:8" x14ac:dyDescent="0.2">
      <c r="A157" s="25"/>
      <c r="B157" s="25"/>
      <c r="C157" s="36"/>
      <c r="D157" s="25"/>
      <c r="E157" s="25"/>
      <c r="F157" s="25"/>
      <c r="G157" s="25"/>
      <c r="H157" s="27" t="s">
        <v>144</v>
      </c>
    </row>
    <row r="158" spans="1:8" x14ac:dyDescent="0.2">
      <c r="A158" s="25"/>
      <c r="B158" s="25"/>
      <c r="C158" s="26" t="s">
        <v>164</v>
      </c>
      <c r="D158" s="25"/>
      <c r="E158" s="25"/>
      <c r="F158" s="25"/>
      <c r="G158" s="25"/>
      <c r="H158" s="27" t="s">
        <v>144</v>
      </c>
    </row>
    <row r="159" spans="1:8" x14ac:dyDescent="0.2">
      <c r="A159" s="25"/>
      <c r="B159" s="25"/>
      <c r="C159" s="26" t="s">
        <v>165</v>
      </c>
      <c r="D159" s="25"/>
      <c r="E159" s="25"/>
      <c r="F159" s="25"/>
      <c r="G159" s="25"/>
      <c r="H159" s="27" t="s">
        <v>144</v>
      </c>
    </row>
    <row r="160" spans="1:8" x14ac:dyDescent="0.2">
      <c r="A160" s="25"/>
      <c r="B160" s="25"/>
      <c r="C160" s="26" t="s">
        <v>143</v>
      </c>
      <c r="D160" s="25"/>
      <c r="E160" s="25" t="s">
        <v>144</v>
      </c>
      <c r="F160" s="37" t="s">
        <v>146</v>
      </c>
      <c r="G160" s="34">
        <v>0</v>
      </c>
      <c r="H160" s="27" t="s">
        <v>144</v>
      </c>
    </row>
    <row r="161" spans="1:17" x14ac:dyDescent="0.2">
      <c r="A161" s="25"/>
      <c r="B161" s="25"/>
      <c r="C161" s="35"/>
      <c r="D161" s="25"/>
      <c r="E161" s="25"/>
      <c r="F161" s="36"/>
      <c r="G161" s="36"/>
      <c r="H161" s="27" t="s">
        <v>144</v>
      </c>
    </row>
    <row r="162" spans="1:17" x14ac:dyDescent="0.2">
      <c r="A162" s="25"/>
      <c r="B162" s="25"/>
      <c r="C162" s="26" t="s">
        <v>166</v>
      </c>
      <c r="D162" s="25"/>
      <c r="E162" s="25"/>
      <c r="F162" s="25"/>
      <c r="G162" s="25"/>
      <c r="H162" s="27" t="s">
        <v>144</v>
      </c>
    </row>
    <row r="163" spans="1:17" x14ac:dyDescent="0.2">
      <c r="A163" s="25"/>
      <c r="B163" s="25"/>
      <c r="C163" s="26" t="s">
        <v>167</v>
      </c>
      <c r="D163" s="25"/>
      <c r="E163" s="25"/>
      <c r="F163" s="25"/>
      <c r="G163" s="25"/>
      <c r="H163" s="27" t="s">
        <v>144</v>
      </c>
    </row>
    <row r="164" spans="1:17" x14ac:dyDescent="0.2">
      <c r="A164" s="25"/>
      <c r="B164" s="25"/>
      <c r="C164" s="26" t="s">
        <v>143</v>
      </c>
      <c r="D164" s="25"/>
      <c r="E164" s="25" t="s">
        <v>144</v>
      </c>
      <c r="F164" s="37" t="s">
        <v>146</v>
      </c>
      <c r="G164" s="34">
        <v>0</v>
      </c>
      <c r="H164" s="27" t="s">
        <v>144</v>
      </c>
    </row>
    <row r="165" spans="1:17" x14ac:dyDescent="0.2">
      <c r="A165" s="25"/>
      <c r="B165" s="25"/>
      <c r="C165" s="35"/>
      <c r="D165" s="25"/>
      <c r="E165" s="25"/>
      <c r="F165" s="36"/>
      <c r="G165" s="36"/>
      <c r="H165" s="27" t="s">
        <v>144</v>
      </c>
    </row>
    <row r="166" spans="1:17" ht="25.5" x14ac:dyDescent="0.2">
      <c r="A166" s="25"/>
      <c r="B166" s="25"/>
      <c r="C166" s="26" t="s">
        <v>168</v>
      </c>
      <c r="D166" s="25"/>
      <c r="E166" s="25"/>
      <c r="F166" s="36"/>
      <c r="G166" s="36"/>
      <c r="H166" s="27" t="s">
        <v>144</v>
      </c>
    </row>
    <row r="167" spans="1:17" x14ac:dyDescent="0.2">
      <c r="A167" s="25"/>
      <c r="B167" s="25"/>
      <c r="C167" s="26" t="s">
        <v>143</v>
      </c>
      <c r="D167" s="25"/>
      <c r="E167" s="25" t="s">
        <v>144</v>
      </c>
      <c r="F167" s="37" t="s">
        <v>146</v>
      </c>
      <c r="G167" s="34">
        <v>0</v>
      </c>
      <c r="H167" s="27" t="s">
        <v>144</v>
      </c>
    </row>
    <row r="168" spans="1:17" x14ac:dyDescent="0.2">
      <c r="A168" s="25"/>
      <c r="B168" s="25"/>
      <c r="C168" s="35"/>
      <c r="D168" s="25"/>
      <c r="E168" s="25"/>
      <c r="F168" s="36"/>
      <c r="G168" s="36"/>
      <c r="H168" s="27" t="s">
        <v>144</v>
      </c>
    </row>
    <row r="169" spans="1:17" x14ac:dyDescent="0.2">
      <c r="A169" s="39"/>
      <c r="B169" s="29"/>
      <c r="C169" s="29" t="s">
        <v>169</v>
      </c>
      <c r="D169" s="29"/>
      <c r="E169" s="39"/>
      <c r="F169" s="31">
        <v>-7.9146898600000002</v>
      </c>
      <c r="G169" s="32">
        <v>-7.6718000000000001E-4</v>
      </c>
      <c r="H169" s="27" t="s">
        <v>144</v>
      </c>
    </row>
    <row r="170" spans="1:17" x14ac:dyDescent="0.2">
      <c r="A170" s="35"/>
      <c r="B170" s="35"/>
      <c r="C170" s="26" t="s">
        <v>170</v>
      </c>
      <c r="D170" s="36"/>
      <c r="E170" s="36"/>
      <c r="F170" s="33">
        <v>10316.547995041001</v>
      </c>
      <c r="G170" s="40">
        <v>1.00000004</v>
      </c>
      <c r="H170" s="27" t="s">
        <v>144</v>
      </c>
    </row>
    <row r="171" spans="1:17" x14ac:dyDescent="0.2">
      <c r="A171" s="41"/>
      <c r="B171" s="41"/>
      <c r="C171" s="41"/>
      <c r="D171" s="42"/>
      <c r="E171" s="42"/>
      <c r="F171" s="42"/>
      <c r="G171" s="42"/>
    </row>
    <row r="172" spans="1:17" x14ac:dyDescent="0.2">
      <c r="A172" s="43"/>
      <c r="B172" s="242" t="s">
        <v>873</v>
      </c>
      <c r="C172" s="242"/>
      <c r="D172" s="242"/>
      <c r="E172" s="242"/>
      <c r="F172" s="242"/>
      <c r="G172" s="242"/>
      <c r="H172" s="242"/>
      <c r="J172" s="45"/>
    </row>
    <row r="173" spans="1:17" x14ac:dyDescent="0.2">
      <c r="A173" s="43"/>
      <c r="B173" s="242" t="s">
        <v>874</v>
      </c>
      <c r="C173" s="242"/>
      <c r="D173" s="242"/>
      <c r="E173" s="242"/>
      <c r="F173" s="242"/>
      <c r="G173" s="242"/>
      <c r="H173" s="242"/>
      <c r="J173" s="45"/>
    </row>
    <row r="174" spans="1:17" x14ac:dyDescent="0.2">
      <c r="A174" s="43"/>
      <c r="B174" s="242" t="s">
        <v>875</v>
      </c>
      <c r="C174" s="242"/>
      <c r="D174" s="242"/>
      <c r="E174" s="242"/>
      <c r="F174" s="242"/>
      <c r="G174" s="242"/>
      <c r="H174" s="242"/>
      <c r="J174" s="45"/>
    </row>
    <row r="175" spans="1:17" s="47" customFormat="1" ht="66.75" customHeight="1" x14ac:dyDescent="0.25">
      <c r="A175" s="46"/>
      <c r="B175" s="243" t="s">
        <v>876</v>
      </c>
      <c r="C175" s="243"/>
      <c r="D175" s="243"/>
      <c r="E175" s="243"/>
      <c r="F175" s="243"/>
      <c r="G175" s="243"/>
      <c r="H175" s="243"/>
      <c r="I175"/>
      <c r="J175" s="45"/>
      <c r="K175"/>
      <c r="L175"/>
      <c r="M175"/>
      <c r="N175"/>
      <c r="O175"/>
      <c r="P175"/>
      <c r="Q175"/>
    </row>
    <row r="176" spans="1:17" x14ac:dyDescent="0.2">
      <c r="A176" s="43"/>
      <c r="B176" s="242" t="s">
        <v>877</v>
      </c>
      <c r="C176" s="242"/>
      <c r="D176" s="242"/>
      <c r="E176" s="242"/>
      <c r="F176" s="242"/>
      <c r="G176" s="242"/>
      <c r="H176" s="242"/>
      <c r="J176" s="45"/>
    </row>
    <row r="177" spans="1:10" x14ac:dyDescent="0.2">
      <c r="A177" s="48"/>
      <c r="B177" s="48"/>
      <c r="C177" s="48"/>
      <c r="D177" s="49"/>
      <c r="E177" s="49"/>
      <c r="F177" s="49"/>
      <c r="G177" s="49"/>
    </row>
    <row r="178" spans="1:10" x14ac:dyDescent="0.2">
      <c r="A178" s="48"/>
      <c r="B178" s="244" t="s">
        <v>171</v>
      </c>
      <c r="C178" s="245"/>
      <c r="D178" s="246"/>
      <c r="E178" s="50"/>
      <c r="F178" s="49"/>
      <c r="G178" s="49"/>
    </row>
    <row r="179" spans="1:10" ht="27.75" customHeight="1" x14ac:dyDescent="0.2">
      <c r="A179" s="48"/>
      <c r="B179" s="239" t="s">
        <v>172</v>
      </c>
      <c r="C179" s="240"/>
      <c r="D179" s="26" t="s">
        <v>173</v>
      </c>
      <c r="E179" s="50"/>
      <c r="F179" s="49"/>
      <c r="G179" s="49"/>
    </row>
    <row r="180" spans="1:10" ht="12.75" customHeight="1" x14ac:dyDescent="0.2">
      <c r="A180" s="43"/>
      <c r="B180" s="237" t="s">
        <v>879</v>
      </c>
      <c r="C180" s="238"/>
      <c r="D180" s="51" t="s">
        <v>173</v>
      </c>
      <c r="E180" s="52"/>
      <c r="F180" s="53"/>
      <c r="G180" s="53"/>
    </row>
    <row r="181" spans="1:10" x14ac:dyDescent="0.2">
      <c r="A181" s="48"/>
      <c r="B181" s="239" t="s">
        <v>174</v>
      </c>
      <c r="C181" s="240"/>
      <c r="D181" s="36" t="s">
        <v>144</v>
      </c>
      <c r="E181" s="50"/>
      <c r="F181" s="49"/>
      <c r="G181" s="49"/>
    </row>
    <row r="182" spans="1:10" x14ac:dyDescent="0.2">
      <c r="A182" s="54"/>
      <c r="B182" s="55" t="s">
        <v>144</v>
      </c>
      <c r="C182" s="55" t="s">
        <v>878</v>
      </c>
      <c r="D182" s="55" t="s">
        <v>175</v>
      </c>
      <c r="E182" s="54"/>
      <c r="F182" s="54"/>
      <c r="G182" s="54"/>
      <c r="H182" s="54"/>
      <c r="J182" s="45"/>
    </row>
    <row r="183" spans="1:10" x14ac:dyDescent="0.2">
      <c r="A183" s="54"/>
      <c r="B183" s="56" t="s">
        <v>176</v>
      </c>
      <c r="C183" s="57">
        <v>45747</v>
      </c>
      <c r="D183" s="57">
        <v>45777</v>
      </c>
      <c r="E183" s="54"/>
      <c r="F183" s="54"/>
      <c r="G183" s="54"/>
      <c r="J183" s="45"/>
    </row>
    <row r="184" spans="1:10" x14ac:dyDescent="0.2">
      <c r="A184" s="58"/>
      <c r="B184" s="29" t="s">
        <v>177</v>
      </c>
      <c r="C184" s="59">
        <v>169.2424</v>
      </c>
      <c r="D184" s="59">
        <v>173.69139999999999</v>
      </c>
      <c r="E184" s="58"/>
      <c r="F184" s="60"/>
      <c r="G184" s="61"/>
    </row>
    <row r="185" spans="1:10" x14ac:dyDescent="0.2">
      <c r="A185" s="58"/>
      <c r="B185" s="29" t="s">
        <v>909</v>
      </c>
      <c r="C185" s="59">
        <v>79.792599999999993</v>
      </c>
      <c r="D185" s="59">
        <v>81.890100000000004</v>
      </c>
      <c r="E185" s="58"/>
      <c r="F185" s="60"/>
      <c r="G185" s="61"/>
    </row>
    <row r="186" spans="1:10" x14ac:dyDescent="0.2">
      <c r="A186" s="58"/>
      <c r="B186" s="29" t="s">
        <v>178</v>
      </c>
      <c r="C186" s="59">
        <v>160.88829999999999</v>
      </c>
      <c r="D186" s="59">
        <v>165.06639999999999</v>
      </c>
      <c r="E186" s="58"/>
      <c r="F186" s="60"/>
      <c r="G186" s="61"/>
    </row>
    <row r="187" spans="1:10" x14ac:dyDescent="0.2">
      <c r="A187" s="58"/>
      <c r="B187" s="29" t="s">
        <v>910</v>
      </c>
      <c r="C187" s="59">
        <v>75.855699999999999</v>
      </c>
      <c r="D187" s="59">
        <v>77.826899999999995</v>
      </c>
      <c r="E187" s="58"/>
      <c r="F187" s="60"/>
      <c r="G187" s="61"/>
    </row>
    <row r="188" spans="1:10" x14ac:dyDescent="0.2">
      <c r="A188" s="58"/>
      <c r="B188" s="58"/>
      <c r="C188" s="58"/>
      <c r="D188" s="58"/>
      <c r="E188" s="58"/>
      <c r="F188" s="58"/>
      <c r="G188" s="58"/>
    </row>
    <row r="189" spans="1:10" x14ac:dyDescent="0.2">
      <c r="A189" s="54"/>
      <c r="B189" s="237" t="s">
        <v>880</v>
      </c>
      <c r="C189" s="238"/>
      <c r="D189" s="51" t="s">
        <v>173</v>
      </c>
      <c r="E189" s="54"/>
      <c r="F189" s="54"/>
      <c r="G189" s="54"/>
    </row>
    <row r="190" spans="1:10" x14ac:dyDescent="0.2">
      <c r="A190" s="54"/>
      <c r="B190" s="93"/>
      <c r="C190" s="93"/>
      <c r="D190" s="93"/>
      <c r="E190" s="54"/>
      <c r="F190" s="54"/>
      <c r="G190" s="54"/>
    </row>
    <row r="191" spans="1:10" x14ac:dyDescent="0.2">
      <c r="A191" s="54"/>
      <c r="B191" s="237" t="s">
        <v>179</v>
      </c>
      <c r="C191" s="238"/>
      <c r="D191" s="51" t="s">
        <v>173</v>
      </c>
      <c r="E191" s="65"/>
      <c r="F191" s="54"/>
      <c r="G191" s="54"/>
    </row>
    <row r="192" spans="1:10" x14ac:dyDescent="0.2">
      <c r="A192" s="54"/>
      <c r="B192" s="237" t="s">
        <v>180</v>
      </c>
      <c r="C192" s="238"/>
      <c r="D192" s="51" t="s">
        <v>173</v>
      </c>
      <c r="E192" s="65"/>
      <c r="F192" s="54"/>
      <c r="G192" s="54"/>
    </row>
    <row r="193" spans="1:10" x14ac:dyDescent="0.2">
      <c r="A193" s="54"/>
      <c r="B193" s="237" t="s">
        <v>181</v>
      </c>
      <c r="C193" s="238"/>
      <c r="D193" s="51" t="s">
        <v>173</v>
      </c>
      <c r="E193" s="65"/>
      <c r="F193" s="54"/>
      <c r="G193" s="54"/>
    </row>
    <row r="194" spans="1:10" x14ac:dyDescent="0.2">
      <c r="A194" s="54"/>
      <c r="B194" s="237" t="s">
        <v>182</v>
      </c>
      <c r="C194" s="238"/>
      <c r="D194" s="66">
        <v>0.28312124526314109</v>
      </c>
      <c r="E194" s="54"/>
      <c r="F194" s="44"/>
      <c r="G194" s="64"/>
    </row>
    <row r="196" spans="1:10" x14ac:dyDescent="0.2">
      <c r="B196" s="236" t="s">
        <v>881</v>
      </c>
      <c r="C196" s="236"/>
    </row>
    <row r="198" spans="1:10" ht="153.75" customHeight="1" x14ac:dyDescent="0.2"/>
    <row r="200" spans="1:10" x14ac:dyDescent="0.2">
      <c r="B200" s="67" t="s">
        <v>882</v>
      </c>
      <c r="C200" s="68"/>
      <c r="D200" s="67"/>
    </row>
    <row r="201" spans="1:10" x14ac:dyDescent="0.2">
      <c r="B201" s="67" t="s">
        <v>1034</v>
      </c>
      <c r="D201" s="67"/>
    </row>
    <row r="202" spans="1:10" ht="165" customHeight="1" x14ac:dyDescent="0.2"/>
    <row r="204" spans="1:10" x14ac:dyDescent="0.2">
      <c r="J204" s="24"/>
    </row>
  </sheetData>
  <mergeCells count="18">
    <mergeCell ref="B180:C180"/>
    <mergeCell ref="A1:H1"/>
    <mergeCell ref="A2:H2"/>
    <mergeCell ref="A3:H3"/>
    <mergeCell ref="B172:H172"/>
    <mergeCell ref="B173:H173"/>
    <mergeCell ref="B174:H174"/>
    <mergeCell ref="B175:H175"/>
    <mergeCell ref="B176:H176"/>
    <mergeCell ref="B178:D178"/>
    <mergeCell ref="B179:C179"/>
    <mergeCell ref="B196:C196"/>
    <mergeCell ref="B181:C181"/>
    <mergeCell ref="B189:C189"/>
    <mergeCell ref="B193:C193"/>
    <mergeCell ref="B194:C194"/>
    <mergeCell ref="B191:C191"/>
    <mergeCell ref="B192:C192"/>
  </mergeCells>
  <hyperlinks>
    <hyperlink ref="I1" location="Index!B2" display="Index" xr:uid="{90D730C8-2313-44EA-9F14-BF3CC7E95A4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7E77-74DF-4A1F-A985-C85BD10B1E80}">
  <sheetPr>
    <outlinePr summaryBelow="0" summaryRight="0"/>
  </sheetPr>
  <dimension ref="A1:Q177"/>
  <sheetViews>
    <sheetView showGridLines="0" workbookViewId="0">
      <selection activeCell="K8" sqref="K8"/>
    </sheetView>
  </sheetViews>
  <sheetFormatPr defaultRowHeight="12.75" x14ac:dyDescent="0.2"/>
  <cols>
    <col min="1" max="1" width="5.85546875" bestFit="1" customWidth="1"/>
    <col min="2" max="2" width="19.570312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787</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644000</v>
      </c>
      <c r="F7" s="31">
        <v>12397</v>
      </c>
      <c r="G7" s="32">
        <v>9.3381720000000001E-2</v>
      </c>
      <c r="H7" s="27" t="s">
        <v>144</v>
      </c>
    </row>
    <row r="8" spans="1:9" x14ac:dyDescent="0.2">
      <c r="A8" s="28">
        <v>2</v>
      </c>
      <c r="B8" s="29" t="s">
        <v>26</v>
      </c>
      <c r="C8" s="29" t="s">
        <v>27</v>
      </c>
      <c r="D8" s="29" t="s">
        <v>28</v>
      </c>
      <c r="E8" s="30">
        <v>737000</v>
      </c>
      <c r="F8" s="31">
        <v>10516.99</v>
      </c>
      <c r="G8" s="32">
        <v>7.9220349999999995E-2</v>
      </c>
      <c r="H8" s="27" t="s">
        <v>144</v>
      </c>
    </row>
    <row r="9" spans="1:9" x14ac:dyDescent="0.2">
      <c r="A9" s="28">
        <v>3</v>
      </c>
      <c r="B9" s="29" t="s">
        <v>11</v>
      </c>
      <c r="C9" s="29" t="s">
        <v>12</v>
      </c>
      <c r="D9" s="29" t="s">
        <v>13</v>
      </c>
      <c r="E9" s="30">
        <v>434000</v>
      </c>
      <c r="F9" s="31">
        <v>6097.7</v>
      </c>
      <c r="G9" s="32">
        <v>4.593158E-2</v>
      </c>
      <c r="H9" s="27" t="s">
        <v>144</v>
      </c>
    </row>
    <row r="10" spans="1:9" x14ac:dyDescent="0.2">
      <c r="A10" s="28">
        <v>4</v>
      </c>
      <c r="B10" s="29" t="s">
        <v>322</v>
      </c>
      <c r="C10" s="29" t="s">
        <v>323</v>
      </c>
      <c r="D10" s="29" t="s">
        <v>28</v>
      </c>
      <c r="E10" s="30">
        <v>366000</v>
      </c>
      <c r="F10" s="31">
        <v>4337.1000000000004</v>
      </c>
      <c r="G10" s="32">
        <v>3.2669669999999998E-2</v>
      </c>
      <c r="H10" s="27" t="s">
        <v>144</v>
      </c>
    </row>
    <row r="11" spans="1:9" x14ac:dyDescent="0.2">
      <c r="A11" s="28">
        <v>5</v>
      </c>
      <c r="B11" s="29" t="s">
        <v>17</v>
      </c>
      <c r="C11" s="29" t="s">
        <v>18</v>
      </c>
      <c r="D11" s="29" t="s">
        <v>19</v>
      </c>
      <c r="E11" s="30">
        <v>126000</v>
      </c>
      <c r="F11" s="31">
        <v>4209.66</v>
      </c>
      <c r="G11" s="32">
        <v>3.1709710000000002E-2</v>
      </c>
      <c r="H11" s="27" t="s">
        <v>144</v>
      </c>
    </row>
    <row r="12" spans="1:9" x14ac:dyDescent="0.2">
      <c r="A12" s="28">
        <v>6</v>
      </c>
      <c r="B12" s="29" t="s">
        <v>38</v>
      </c>
      <c r="C12" s="29" t="s">
        <v>39</v>
      </c>
      <c r="D12" s="29" t="s">
        <v>28</v>
      </c>
      <c r="E12" s="30">
        <v>532000</v>
      </c>
      <c r="F12" s="31">
        <v>4195.6180000000004</v>
      </c>
      <c r="G12" s="32">
        <v>3.1603939999999997E-2</v>
      </c>
      <c r="H12" s="27" t="s">
        <v>144</v>
      </c>
    </row>
    <row r="13" spans="1:9" x14ac:dyDescent="0.2">
      <c r="A13" s="28">
        <v>7</v>
      </c>
      <c r="B13" s="29" t="s">
        <v>320</v>
      </c>
      <c r="C13" s="29" t="s">
        <v>321</v>
      </c>
      <c r="D13" s="29" t="s">
        <v>199</v>
      </c>
      <c r="E13" s="30">
        <v>276000</v>
      </c>
      <c r="F13" s="31">
        <v>4140.2759999999998</v>
      </c>
      <c r="G13" s="32">
        <v>3.1187070000000001E-2</v>
      </c>
      <c r="H13" s="27" t="s">
        <v>144</v>
      </c>
    </row>
    <row r="14" spans="1:9" x14ac:dyDescent="0.2">
      <c r="A14" s="28">
        <v>8</v>
      </c>
      <c r="B14" s="29" t="s">
        <v>342</v>
      </c>
      <c r="C14" s="29" t="s">
        <v>343</v>
      </c>
      <c r="D14" s="29" t="s">
        <v>344</v>
      </c>
      <c r="E14" s="30">
        <v>951000</v>
      </c>
      <c r="F14" s="31">
        <v>4049.3580000000002</v>
      </c>
      <c r="G14" s="32">
        <v>3.050222E-2</v>
      </c>
      <c r="H14" s="27" t="s">
        <v>144</v>
      </c>
    </row>
    <row r="15" spans="1:9" ht="25.5" x14ac:dyDescent="0.2">
      <c r="A15" s="28">
        <v>9</v>
      </c>
      <c r="B15" s="29" t="s">
        <v>23</v>
      </c>
      <c r="C15" s="29" t="s">
        <v>24</v>
      </c>
      <c r="D15" s="29" t="s">
        <v>25</v>
      </c>
      <c r="E15" s="30">
        <v>27000</v>
      </c>
      <c r="F15" s="31">
        <v>3143.07</v>
      </c>
      <c r="G15" s="32">
        <v>2.367551E-2</v>
      </c>
      <c r="H15" s="27" t="s">
        <v>144</v>
      </c>
    </row>
    <row r="16" spans="1:9" x14ac:dyDescent="0.2">
      <c r="A16" s="28">
        <v>10</v>
      </c>
      <c r="B16" s="29" t="s">
        <v>433</v>
      </c>
      <c r="C16" s="29" t="s">
        <v>434</v>
      </c>
      <c r="D16" s="29" t="s">
        <v>344</v>
      </c>
      <c r="E16" s="30">
        <v>125000</v>
      </c>
      <c r="F16" s="31">
        <v>2927.625</v>
      </c>
      <c r="G16" s="32">
        <v>2.205265E-2</v>
      </c>
      <c r="H16" s="27" t="s">
        <v>144</v>
      </c>
    </row>
    <row r="17" spans="1:8" ht="25.5" x14ac:dyDescent="0.2">
      <c r="A17" s="28">
        <v>11</v>
      </c>
      <c r="B17" s="29" t="s">
        <v>324</v>
      </c>
      <c r="C17" s="29" t="s">
        <v>325</v>
      </c>
      <c r="D17" s="29" t="s">
        <v>193</v>
      </c>
      <c r="E17" s="30">
        <v>134000</v>
      </c>
      <c r="F17" s="31">
        <v>2455.2820000000002</v>
      </c>
      <c r="G17" s="32">
        <v>1.8494670000000001E-2</v>
      </c>
      <c r="H17" s="27" t="s">
        <v>144</v>
      </c>
    </row>
    <row r="18" spans="1:8" x14ac:dyDescent="0.2">
      <c r="A18" s="28">
        <v>12</v>
      </c>
      <c r="B18" s="29" t="s">
        <v>507</v>
      </c>
      <c r="C18" s="29" t="s">
        <v>508</v>
      </c>
      <c r="D18" s="29" t="s">
        <v>251</v>
      </c>
      <c r="E18" s="30">
        <v>20000</v>
      </c>
      <c r="F18" s="31">
        <v>2451.4</v>
      </c>
      <c r="G18" s="32">
        <v>1.8465430000000001E-2</v>
      </c>
      <c r="H18" s="27" t="s">
        <v>144</v>
      </c>
    </row>
    <row r="19" spans="1:8" x14ac:dyDescent="0.2">
      <c r="A19" s="28">
        <v>13</v>
      </c>
      <c r="B19" s="29" t="s">
        <v>112</v>
      </c>
      <c r="C19" s="29" t="s">
        <v>113</v>
      </c>
      <c r="D19" s="29" t="s">
        <v>28</v>
      </c>
      <c r="E19" s="30">
        <v>104000</v>
      </c>
      <c r="F19" s="31">
        <v>2296.424</v>
      </c>
      <c r="G19" s="32">
        <v>1.7298060000000001E-2</v>
      </c>
      <c r="H19" s="27" t="s">
        <v>144</v>
      </c>
    </row>
    <row r="20" spans="1:8" x14ac:dyDescent="0.2">
      <c r="A20" s="28">
        <v>14</v>
      </c>
      <c r="B20" s="29" t="s">
        <v>681</v>
      </c>
      <c r="C20" s="29" t="s">
        <v>682</v>
      </c>
      <c r="D20" s="29" t="s">
        <v>251</v>
      </c>
      <c r="E20" s="30">
        <v>24000</v>
      </c>
      <c r="F20" s="31">
        <v>2139.36</v>
      </c>
      <c r="G20" s="32">
        <v>1.6114960000000001E-2</v>
      </c>
      <c r="H20" s="27" t="s">
        <v>144</v>
      </c>
    </row>
    <row r="21" spans="1:8" ht="25.5" x14ac:dyDescent="0.2">
      <c r="A21" s="28">
        <v>15</v>
      </c>
      <c r="B21" s="29" t="s">
        <v>630</v>
      </c>
      <c r="C21" s="29" t="s">
        <v>631</v>
      </c>
      <c r="D21" s="29" t="s">
        <v>193</v>
      </c>
      <c r="E21" s="30">
        <v>173000</v>
      </c>
      <c r="F21" s="31">
        <v>2126.3429999999998</v>
      </c>
      <c r="G21" s="32">
        <v>1.6016909999999999E-2</v>
      </c>
      <c r="H21" s="27" t="s">
        <v>144</v>
      </c>
    </row>
    <row r="22" spans="1:8" x14ac:dyDescent="0.2">
      <c r="A22" s="28">
        <v>16</v>
      </c>
      <c r="B22" s="29" t="s">
        <v>330</v>
      </c>
      <c r="C22" s="29" t="s">
        <v>331</v>
      </c>
      <c r="D22" s="29" t="s">
        <v>199</v>
      </c>
      <c r="E22" s="30">
        <v>61324</v>
      </c>
      <c r="F22" s="31">
        <v>2117.9469880000001</v>
      </c>
      <c r="G22" s="32">
        <v>1.5953660000000001E-2</v>
      </c>
      <c r="H22" s="27" t="s">
        <v>144</v>
      </c>
    </row>
    <row r="23" spans="1:8" x14ac:dyDescent="0.2">
      <c r="A23" s="28">
        <v>17</v>
      </c>
      <c r="B23" s="29" t="s">
        <v>435</v>
      </c>
      <c r="C23" s="29" t="s">
        <v>436</v>
      </c>
      <c r="D23" s="29" t="s">
        <v>28</v>
      </c>
      <c r="E23" s="30">
        <v>241000</v>
      </c>
      <c r="F23" s="31">
        <v>2020.5440000000001</v>
      </c>
      <c r="G23" s="32">
        <v>1.5219959999999999E-2</v>
      </c>
      <c r="H23" s="27" t="s">
        <v>144</v>
      </c>
    </row>
    <row r="24" spans="1:8" ht="25.5" x14ac:dyDescent="0.2">
      <c r="A24" s="28">
        <v>18</v>
      </c>
      <c r="B24" s="29" t="s">
        <v>347</v>
      </c>
      <c r="C24" s="29" t="s">
        <v>348</v>
      </c>
      <c r="D24" s="29" t="s">
        <v>95</v>
      </c>
      <c r="E24" s="30">
        <v>133000</v>
      </c>
      <c r="F24" s="31">
        <v>1984.626</v>
      </c>
      <c r="G24" s="32">
        <v>1.494941E-2</v>
      </c>
      <c r="H24" s="27" t="s">
        <v>144</v>
      </c>
    </row>
    <row r="25" spans="1:8" x14ac:dyDescent="0.2">
      <c r="A25" s="28">
        <v>19</v>
      </c>
      <c r="B25" s="29" t="s">
        <v>14</v>
      </c>
      <c r="C25" s="29" t="s">
        <v>15</v>
      </c>
      <c r="D25" s="29" t="s">
        <v>16</v>
      </c>
      <c r="E25" s="30">
        <v>90000</v>
      </c>
      <c r="F25" s="31">
        <v>1678.05</v>
      </c>
      <c r="G25" s="32">
        <v>1.264009E-2</v>
      </c>
      <c r="H25" s="27" t="s">
        <v>144</v>
      </c>
    </row>
    <row r="26" spans="1:8" x14ac:dyDescent="0.2">
      <c r="A26" s="28">
        <v>20</v>
      </c>
      <c r="B26" s="29" t="s">
        <v>722</v>
      </c>
      <c r="C26" s="29" t="s">
        <v>723</v>
      </c>
      <c r="D26" s="29" t="s">
        <v>196</v>
      </c>
      <c r="E26" s="30">
        <v>98000</v>
      </c>
      <c r="F26" s="31">
        <v>1667.47</v>
      </c>
      <c r="G26" s="32">
        <v>1.2560399999999999E-2</v>
      </c>
      <c r="H26" s="27" t="s">
        <v>144</v>
      </c>
    </row>
    <row r="27" spans="1:8" ht="25.5" x14ac:dyDescent="0.2">
      <c r="A27" s="28">
        <v>21</v>
      </c>
      <c r="B27" s="29" t="s">
        <v>788</v>
      </c>
      <c r="C27" s="29" t="s">
        <v>789</v>
      </c>
      <c r="D27" s="29" t="s">
        <v>186</v>
      </c>
      <c r="E27" s="30">
        <v>241000</v>
      </c>
      <c r="F27" s="31">
        <v>1614.4590000000001</v>
      </c>
      <c r="G27" s="32">
        <v>1.2161089999999999E-2</v>
      </c>
      <c r="H27" s="27" t="s">
        <v>144</v>
      </c>
    </row>
    <row r="28" spans="1:8" x14ac:dyDescent="0.2">
      <c r="A28" s="28">
        <v>22</v>
      </c>
      <c r="B28" s="29" t="s">
        <v>685</v>
      </c>
      <c r="C28" s="29" t="s">
        <v>686</v>
      </c>
      <c r="D28" s="29" t="s">
        <v>228</v>
      </c>
      <c r="E28" s="30">
        <v>29000</v>
      </c>
      <c r="F28" s="31">
        <v>1612.11</v>
      </c>
      <c r="G28" s="32">
        <v>1.214339E-2</v>
      </c>
      <c r="H28" s="27" t="s">
        <v>144</v>
      </c>
    </row>
    <row r="29" spans="1:8" x14ac:dyDescent="0.2">
      <c r="A29" s="28">
        <v>23</v>
      </c>
      <c r="B29" s="29" t="s">
        <v>790</v>
      </c>
      <c r="C29" s="29" t="s">
        <v>791</v>
      </c>
      <c r="D29" s="29" t="s">
        <v>55</v>
      </c>
      <c r="E29" s="30">
        <v>128000</v>
      </c>
      <c r="F29" s="31">
        <v>1546.752</v>
      </c>
      <c r="G29" s="32">
        <v>1.1651069999999999E-2</v>
      </c>
      <c r="H29" s="27" t="s">
        <v>144</v>
      </c>
    </row>
    <row r="30" spans="1:8" x14ac:dyDescent="0.2">
      <c r="A30" s="28">
        <v>24</v>
      </c>
      <c r="B30" s="29" t="s">
        <v>683</v>
      </c>
      <c r="C30" s="29" t="s">
        <v>684</v>
      </c>
      <c r="D30" s="29" t="s">
        <v>196</v>
      </c>
      <c r="E30" s="30">
        <v>21000</v>
      </c>
      <c r="F30" s="31">
        <v>1465.17</v>
      </c>
      <c r="G30" s="32">
        <v>1.1036549999999999E-2</v>
      </c>
      <c r="H30" s="27" t="s">
        <v>144</v>
      </c>
    </row>
    <row r="31" spans="1:8" ht="25.5" x14ac:dyDescent="0.2">
      <c r="A31" s="28">
        <v>25</v>
      </c>
      <c r="B31" s="29" t="s">
        <v>426</v>
      </c>
      <c r="C31" s="29" t="s">
        <v>427</v>
      </c>
      <c r="D31" s="29" t="s">
        <v>193</v>
      </c>
      <c r="E31" s="30">
        <v>93000</v>
      </c>
      <c r="F31" s="31">
        <v>1441.5930000000001</v>
      </c>
      <c r="G31" s="32">
        <v>1.0858949999999999E-2</v>
      </c>
      <c r="H31" s="27" t="s">
        <v>144</v>
      </c>
    </row>
    <row r="32" spans="1:8" x14ac:dyDescent="0.2">
      <c r="A32" s="28">
        <v>26</v>
      </c>
      <c r="B32" s="29" t="s">
        <v>187</v>
      </c>
      <c r="C32" s="29" t="s">
        <v>188</v>
      </c>
      <c r="D32" s="29" t="s">
        <v>28</v>
      </c>
      <c r="E32" s="30">
        <v>722000</v>
      </c>
      <c r="F32" s="31">
        <v>1420.0296000000001</v>
      </c>
      <c r="G32" s="32">
        <v>1.0696519999999999E-2</v>
      </c>
      <c r="H32" s="27" t="s">
        <v>144</v>
      </c>
    </row>
    <row r="33" spans="1:8" ht="25.5" x14ac:dyDescent="0.2">
      <c r="A33" s="28">
        <v>27</v>
      </c>
      <c r="B33" s="29" t="s">
        <v>424</v>
      </c>
      <c r="C33" s="29" t="s">
        <v>425</v>
      </c>
      <c r="D33" s="29" t="s">
        <v>202</v>
      </c>
      <c r="E33" s="30">
        <v>120522</v>
      </c>
      <c r="F33" s="31">
        <v>1405.045476</v>
      </c>
      <c r="G33" s="32">
        <v>1.058366E-2</v>
      </c>
      <c r="H33" s="27" t="s">
        <v>144</v>
      </c>
    </row>
    <row r="34" spans="1:8" x14ac:dyDescent="0.2">
      <c r="A34" s="28">
        <v>28</v>
      </c>
      <c r="B34" s="29" t="s">
        <v>505</v>
      </c>
      <c r="C34" s="29" t="s">
        <v>506</v>
      </c>
      <c r="D34" s="29" t="s">
        <v>211</v>
      </c>
      <c r="E34" s="30">
        <v>88000</v>
      </c>
      <c r="F34" s="31">
        <v>1376.232</v>
      </c>
      <c r="G34" s="32">
        <v>1.036661E-2</v>
      </c>
      <c r="H34" s="27" t="s">
        <v>144</v>
      </c>
    </row>
    <row r="35" spans="1:8" x14ac:dyDescent="0.2">
      <c r="A35" s="28">
        <v>29</v>
      </c>
      <c r="B35" s="29" t="s">
        <v>75</v>
      </c>
      <c r="C35" s="29" t="s">
        <v>76</v>
      </c>
      <c r="D35" s="29" t="s">
        <v>77</v>
      </c>
      <c r="E35" s="30">
        <v>725000</v>
      </c>
      <c r="F35" s="31">
        <v>1370.9024999999999</v>
      </c>
      <c r="G35" s="32">
        <v>1.0326470000000001E-2</v>
      </c>
      <c r="H35" s="27" t="s">
        <v>144</v>
      </c>
    </row>
    <row r="36" spans="1:8" ht="25.5" x14ac:dyDescent="0.2">
      <c r="A36" s="28">
        <v>30</v>
      </c>
      <c r="B36" s="29" t="s">
        <v>285</v>
      </c>
      <c r="C36" s="29" t="s">
        <v>286</v>
      </c>
      <c r="D36" s="29" t="s">
        <v>186</v>
      </c>
      <c r="E36" s="30">
        <v>37000</v>
      </c>
      <c r="F36" s="31">
        <v>1346.874</v>
      </c>
      <c r="G36" s="32">
        <v>1.014547E-2</v>
      </c>
      <c r="H36" s="27" t="s">
        <v>144</v>
      </c>
    </row>
    <row r="37" spans="1:8" x14ac:dyDescent="0.2">
      <c r="A37" s="28">
        <v>31</v>
      </c>
      <c r="B37" s="29" t="s">
        <v>221</v>
      </c>
      <c r="C37" s="29" t="s">
        <v>222</v>
      </c>
      <c r="D37" s="29" t="s">
        <v>223</v>
      </c>
      <c r="E37" s="30">
        <v>188000</v>
      </c>
      <c r="F37" s="31">
        <v>1344.952</v>
      </c>
      <c r="G37" s="32">
        <v>1.0130989999999999E-2</v>
      </c>
      <c r="H37" s="27" t="s">
        <v>144</v>
      </c>
    </row>
    <row r="38" spans="1:8" x14ac:dyDescent="0.2">
      <c r="A38" s="28">
        <v>32</v>
      </c>
      <c r="B38" s="29" t="s">
        <v>59</v>
      </c>
      <c r="C38" s="29" t="s">
        <v>60</v>
      </c>
      <c r="D38" s="29" t="s">
        <v>61</v>
      </c>
      <c r="E38" s="30">
        <v>25000</v>
      </c>
      <c r="F38" s="31">
        <v>1312.375</v>
      </c>
      <c r="G38" s="32">
        <v>9.8856099999999995E-3</v>
      </c>
      <c r="H38" s="27" t="s">
        <v>144</v>
      </c>
    </row>
    <row r="39" spans="1:8" x14ac:dyDescent="0.2">
      <c r="A39" s="28">
        <v>33</v>
      </c>
      <c r="B39" s="29" t="s">
        <v>328</v>
      </c>
      <c r="C39" s="29" t="s">
        <v>329</v>
      </c>
      <c r="D39" s="29" t="s">
        <v>95</v>
      </c>
      <c r="E39" s="30">
        <v>15000</v>
      </c>
      <c r="F39" s="31">
        <v>1295.175</v>
      </c>
      <c r="G39" s="32">
        <v>9.7560400000000005E-3</v>
      </c>
      <c r="H39" s="27" t="s">
        <v>144</v>
      </c>
    </row>
    <row r="40" spans="1:8" x14ac:dyDescent="0.2">
      <c r="A40" s="28">
        <v>34</v>
      </c>
      <c r="B40" s="29" t="s">
        <v>349</v>
      </c>
      <c r="C40" s="29" t="s">
        <v>350</v>
      </c>
      <c r="D40" s="29" t="s">
        <v>289</v>
      </c>
      <c r="E40" s="30">
        <v>549000</v>
      </c>
      <c r="F40" s="31">
        <v>1276.5347999999999</v>
      </c>
      <c r="G40" s="32">
        <v>9.61563E-3</v>
      </c>
      <c r="H40" s="27" t="s">
        <v>144</v>
      </c>
    </row>
    <row r="41" spans="1:8" x14ac:dyDescent="0.2">
      <c r="A41" s="28">
        <v>35</v>
      </c>
      <c r="B41" s="29" t="s">
        <v>334</v>
      </c>
      <c r="C41" s="29" t="s">
        <v>335</v>
      </c>
      <c r="D41" s="29" t="s">
        <v>289</v>
      </c>
      <c r="E41" s="30">
        <v>18000</v>
      </c>
      <c r="F41" s="31">
        <v>1272.51</v>
      </c>
      <c r="G41" s="32">
        <v>9.5853199999999996E-3</v>
      </c>
      <c r="H41" s="27" t="s">
        <v>144</v>
      </c>
    </row>
    <row r="42" spans="1:8" ht="25.5" x14ac:dyDescent="0.2">
      <c r="A42" s="28">
        <v>36</v>
      </c>
      <c r="B42" s="29" t="s">
        <v>96</v>
      </c>
      <c r="C42" s="29" t="s">
        <v>97</v>
      </c>
      <c r="D42" s="29" t="s">
        <v>25</v>
      </c>
      <c r="E42" s="30">
        <v>228000</v>
      </c>
      <c r="F42" s="31">
        <v>1230.5160000000001</v>
      </c>
      <c r="G42" s="32">
        <v>9.2689899999999995E-3</v>
      </c>
      <c r="H42" s="27" t="s">
        <v>144</v>
      </c>
    </row>
    <row r="43" spans="1:8" x14ac:dyDescent="0.2">
      <c r="A43" s="28">
        <v>37</v>
      </c>
      <c r="B43" s="29" t="s">
        <v>353</v>
      </c>
      <c r="C43" s="29" t="s">
        <v>354</v>
      </c>
      <c r="D43" s="29" t="s">
        <v>251</v>
      </c>
      <c r="E43" s="30">
        <v>189000</v>
      </c>
      <c r="F43" s="31">
        <v>1217.6324999999999</v>
      </c>
      <c r="G43" s="32">
        <v>9.1719499999999999E-3</v>
      </c>
      <c r="H43" s="27" t="s">
        <v>144</v>
      </c>
    </row>
    <row r="44" spans="1:8" x14ac:dyDescent="0.2">
      <c r="A44" s="28">
        <v>38</v>
      </c>
      <c r="B44" s="29" t="s">
        <v>120</v>
      </c>
      <c r="C44" s="29" t="s">
        <v>121</v>
      </c>
      <c r="D44" s="29" t="s">
        <v>61</v>
      </c>
      <c r="E44" s="30">
        <v>398000</v>
      </c>
      <c r="F44" s="31">
        <v>1216.0889999999999</v>
      </c>
      <c r="G44" s="32">
        <v>9.1603199999999996E-3</v>
      </c>
      <c r="H44" s="27" t="s">
        <v>144</v>
      </c>
    </row>
    <row r="45" spans="1:8" ht="25.5" x14ac:dyDescent="0.2">
      <c r="A45" s="28">
        <v>39</v>
      </c>
      <c r="B45" s="29" t="s">
        <v>132</v>
      </c>
      <c r="C45" s="29" t="s">
        <v>133</v>
      </c>
      <c r="D45" s="29" t="s">
        <v>134</v>
      </c>
      <c r="E45" s="30">
        <v>261000</v>
      </c>
      <c r="F45" s="31">
        <v>1203.9929999999999</v>
      </c>
      <c r="G45" s="32">
        <v>9.0692099999999994E-3</v>
      </c>
      <c r="H45" s="27" t="s">
        <v>144</v>
      </c>
    </row>
    <row r="46" spans="1:8" x14ac:dyDescent="0.2">
      <c r="A46" s="28">
        <v>40</v>
      </c>
      <c r="B46" s="29" t="s">
        <v>20</v>
      </c>
      <c r="C46" s="29" t="s">
        <v>21</v>
      </c>
      <c r="D46" s="29" t="s">
        <v>22</v>
      </c>
      <c r="E46" s="30">
        <v>327000</v>
      </c>
      <c r="F46" s="31">
        <v>1159.3785</v>
      </c>
      <c r="G46" s="32">
        <v>8.7331400000000003E-3</v>
      </c>
      <c r="H46" s="27" t="s">
        <v>144</v>
      </c>
    </row>
    <row r="47" spans="1:8" x14ac:dyDescent="0.2">
      <c r="A47" s="28">
        <v>41</v>
      </c>
      <c r="B47" s="29" t="s">
        <v>664</v>
      </c>
      <c r="C47" s="29" t="s">
        <v>665</v>
      </c>
      <c r="D47" s="29" t="s">
        <v>55</v>
      </c>
      <c r="E47" s="30">
        <v>65375</v>
      </c>
      <c r="F47" s="31">
        <v>1115.4936250000001</v>
      </c>
      <c r="G47" s="32">
        <v>8.4025799999999998E-3</v>
      </c>
      <c r="H47" s="27" t="s">
        <v>144</v>
      </c>
    </row>
    <row r="48" spans="1:8" x14ac:dyDescent="0.2">
      <c r="A48" s="28">
        <v>42</v>
      </c>
      <c r="B48" s="29" t="s">
        <v>513</v>
      </c>
      <c r="C48" s="29" t="s">
        <v>514</v>
      </c>
      <c r="D48" s="29" t="s">
        <v>199</v>
      </c>
      <c r="E48" s="30">
        <v>74000</v>
      </c>
      <c r="F48" s="31">
        <v>1112.22</v>
      </c>
      <c r="G48" s="32">
        <v>8.3779200000000005E-3</v>
      </c>
      <c r="H48" s="27" t="s">
        <v>144</v>
      </c>
    </row>
    <row r="49" spans="1:8" ht="25.5" x14ac:dyDescent="0.2">
      <c r="A49" s="28">
        <v>43</v>
      </c>
      <c r="B49" s="29" t="s">
        <v>742</v>
      </c>
      <c r="C49" s="29" t="s">
        <v>743</v>
      </c>
      <c r="D49" s="29" t="s">
        <v>270</v>
      </c>
      <c r="E49" s="30">
        <v>36000</v>
      </c>
      <c r="F49" s="31">
        <v>1092.204</v>
      </c>
      <c r="G49" s="32">
        <v>8.2271400000000008E-3</v>
      </c>
      <c r="H49" s="27" t="s">
        <v>144</v>
      </c>
    </row>
    <row r="50" spans="1:8" x14ac:dyDescent="0.2">
      <c r="A50" s="28">
        <v>44</v>
      </c>
      <c r="B50" s="29" t="s">
        <v>503</v>
      </c>
      <c r="C50" s="29" t="s">
        <v>504</v>
      </c>
      <c r="D50" s="29" t="s">
        <v>251</v>
      </c>
      <c r="E50" s="30">
        <v>37000</v>
      </c>
      <c r="F50" s="31">
        <v>1083.6559999999999</v>
      </c>
      <c r="G50" s="32">
        <v>8.1627499999999999E-3</v>
      </c>
      <c r="H50" s="27" t="s">
        <v>144</v>
      </c>
    </row>
    <row r="51" spans="1:8" x14ac:dyDescent="0.2">
      <c r="A51" s="28">
        <v>45</v>
      </c>
      <c r="B51" s="29" t="s">
        <v>780</v>
      </c>
      <c r="C51" s="29" t="s">
        <v>781</v>
      </c>
      <c r="D51" s="29" t="s">
        <v>289</v>
      </c>
      <c r="E51" s="30">
        <v>333526</v>
      </c>
      <c r="F51" s="31">
        <v>1055.2762640000001</v>
      </c>
      <c r="G51" s="32">
        <v>7.9489799999999996E-3</v>
      </c>
      <c r="H51" s="27" t="s">
        <v>144</v>
      </c>
    </row>
    <row r="52" spans="1:8" x14ac:dyDescent="0.2">
      <c r="A52" s="28">
        <v>46</v>
      </c>
      <c r="B52" s="29" t="s">
        <v>273</v>
      </c>
      <c r="C52" s="29" t="s">
        <v>274</v>
      </c>
      <c r="D52" s="29" t="s">
        <v>228</v>
      </c>
      <c r="E52" s="30">
        <v>27000</v>
      </c>
      <c r="F52" s="31">
        <v>1054.701</v>
      </c>
      <c r="G52" s="32">
        <v>7.9446499999999993E-3</v>
      </c>
      <c r="H52" s="27" t="s">
        <v>144</v>
      </c>
    </row>
    <row r="53" spans="1:8" x14ac:dyDescent="0.2">
      <c r="A53" s="28">
        <v>47</v>
      </c>
      <c r="B53" s="29" t="s">
        <v>40</v>
      </c>
      <c r="C53" s="29" t="s">
        <v>41</v>
      </c>
      <c r="D53" s="29" t="s">
        <v>42</v>
      </c>
      <c r="E53" s="30">
        <v>60000</v>
      </c>
      <c r="F53" s="31">
        <v>939.66</v>
      </c>
      <c r="G53" s="32">
        <v>7.0780900000000004E-3</v>
      </c>
      <c r="H53" s="27" t="s">
        <v>144</v>
      </c>
    </row>
    <row r="54" spans="1:8" x14ac:dyDescent="0.2">
      <c r="A54" s="28">
        <v>48</v>
      </c>
      <c r="B54" s="29" t="s">
        <v>338</v>
      </c>
      <c r="C54" s="29" t="s">
        <v>339</v>
      </c>
      <c r="D54" s="29" t="s">
        <v>33</v>
      </c>
      <c r="E54" s="30">
        <v>20800</v>
      </c>
      <c r="F54" s="31">
        <v>933.48320000000001</v>
      </c>
      <c r="G54" s="32">
        <v>7.0315600000000001E-3</v>
      </c>
      <c r="H54" s="27" t="s">
        <v>144</v>
      </c>
    </row>
    <row r="55" spans="1:8" x14ac:dyDescent="0.2">
      <c r="A55" s="28">
        <v>49</v>
      </c>
      <c r="B55" s="29" t="s">
        <v>792</v>
      </c>
      <c r="C55" s="29" t="s">
        <v>793</v>
      </c>
      <c r="D55" s="29" t="s">
        <v>47</v>
      </c>
      <c r="E55" s="30">
        <v>225000</v>
      </c>
      <c r="F55" s="31">
        <v>924.1875</v>
      </c>
      <c r="G55" s="32">
        <v>6.9615399999999996E-3</v>
      </c>
      <c r="H55" s="27" t="s">
        <v>144</v>
      </c>
    </row>
    <row r="56" spans="1:8" x14ac:dyDescent="0.2">
      <c r="A56" s="28">
        <v>50</v>
      </c>
      <c r="B56" s="29" t="s">
        <v>214</v>
      </c>
      <c r="C56" s="29" t="s">
        <v>215</v>
      </c>
      <c r="D56" s="29" t="s">
        <v>80</v>
      </c>
      <c r="E56" s="30">
        <v>193000</v>
      </c>
      <c r="F56" s="31">
        <v>910.76700000000005</v>
      </c>
      <c r="G56" s="32">
        <v>6.8604499999999997E-3</v>
      </c>
      <c r="H56" s="27" t="s">
        <v>144</v>
      </c>
    </row>
    <row r="57" spans="1:8" x14ac:dyDescent="0.2">
      <c r="A57" s="28">
        <v>51</v>
      </c>
      <c r="B57" s="29" t="s">
        <v>116</v>
      </c>
      <c r="C57" s="29" t="s">
        <v>117</v>
      </c>
      <c r="D57" s="29" t="s">
        <v>72</v>
      </c>
      <c r="E57" s="30">
        <v>100000</v>
      </c>
      <c r="F57" s="31">
        <v>746.5</v>
      </c>
      <c r="G57" s="32">
        <v>5.6230899999999999E-3</v>
      </c>
      <c r="H57" s="27" t="s">
        <v>144</v>
      </c>
    </row>
    <row r="58" spans="1:8" x14ac:dyDescent="0.2">
      <c r="A58" s="28">
        <v>52</v>
      </c>
      <c r="B58" s="29" t="s">
        <v>279</v>
      </c>
      <c r="C58" s="29" t="s">
        <v>280</v>
      </c>
      <c r="D58" s="29" t="s">
        <v>256</v>
      </c>
      <c r="E58" s="30">
        <v>55000</v>
      </c>
      <c r="F58" s="31">
        <v>717.75</v>
      </c>
      <c r="G58" s="32">
        <v>5.4065299999999997E-3</v>
      </c>
      <c r="H58" s="27" t="s">
        <v>144</v>
      </c>
    </row>
    <row r="59" spans="1:8" x14ac:dyDescent="0.2">
      <c r="A59" s="28">
        <v>53</v>
      </c>
      <c r="B59" s="29" t="s">
        <v>241</v>
      </c>
      <c r="C59" s="29" t="s">
        <v>242</v>
      </c>
      <c r="D59" s="29" t="s">
        <v>72</v>
      </c>
      <c r="E59" s="30">
        <v>20000</v>
      </c>
      <c r="F59" s="31">
        <v>707.8</v>
      </c>
      <c r="G59" s="32">
        <v>5.3315799999999998E-3</v>
      </c>
      <c r="H59" s="27" t="s">
        <v>144</v>
      </c>
    </row>
    <row r="60" spans="1:8" x14ac:dyDescent="0.2">
      <c r="A60" s="28">
        <v>54</v>
      </c>
      <c r="B60" s="29" t="s">
        <v>311</v>
      </c>
      <c r="C60" s="29" t="s">
        <v>312</v>
      </c>
      <c r="D60" s="29" t="s">
        <v>55</v>
      </c>
      <c r="E60" s="30">
        <v>86000</v>
      </c>
      <c r="F60" s="31">
        <v>691.87</v>
      </c>
      <c r="G60" s="32">
        <v>5.2115900000000003E-3</v>
      </c>
      <c r="H60" s="27" t="s">
        <v>144</v>
      </c>
    </row>
    <row r="61" spans="1:8" x14ac:dyDescent="0.2">
      <c r="A61" s="28">
        <v>55</v>
      </c>
      <c r="B61" s="29" t="s">
        <v>207</v>
      </c>
      <c r="C61" s="29" t="s">
        <v>208</v>
      </c>
      <c r="D61" s="29" t="s">
        <v>13</v>
      </c>
      <c r="E61" s="30">
        <v>180000</v>
      </c>
      <c r="F61" s="31">
        <v>681.66</v>
      </c>
      <c r="G61" s="32">
        <v>5.13468E-3</v>
      </c>
      <c r="H61" s="27" t="s">
        <v>144</v>
      </c>
    </row>
    <row r="62" spans="1:8" ht="25.5" x14ac:dyDescent="0.2">
      <c r="A62" s="28">
        <v>56</v>
      </c>
      <c r="B62" s="29" t="s">
        <v>459</v>
      </c>
      <c r="C62" s="29" t="s">
        <v>460</v>
      </c>
      <c r="D62" s="29" t="s">
        <v>193</v>
      </c>
      <c r="E62" s="30">
        <v>5576</v>
      </c>
      <c r="F62" s="31">
        <v>668.67391999999995</v>
      </c>
      <c r="G62" s="32">
        <v>5.0368599999999998E-3</v>
      </c>
      <c r="H62" s="27" t="s">
        <v>144</v>
      </c>
    </row>
    <row r="63" spans="1:8" x14ac:dyDescent="0.2">
      <c r="A63" s="28">
        <v>57</v>
      </c>
      <c r="B63" s="29" t="s">
        <v>340</v>
      </c>
      <c r="C63" s="29" t="s">
        <v>341</v>
      </c>
      <c r="D63" s="29" t="s">
        <v>267</v>
      </c>
      <c r="E63" s="30">
        <v>42000</v>
      </c>
      <c r="F63" s="31">
        <v>665.28</v>
      </c>
      <c r="G63" s="32">
        <v>5.0112899999999998E-3</v>
      </c>
      <c r="H63" s="27" t="s">
        <v>144</v>
      </c>
    </row>
    <row r="64" spans="1:8" x14ac:dyDescent="0.2">
      <c r="A64" s="28">
        <v>58</v>
      </c>
      <c r="B64" s="29" t="s">
        <v>108</v>
      </c>
      <c r="C64" s="29" t="s">
        <v>109</v>
      </c>
      <c r="D64" s="29" t="s">
        <v>80</v>
      </c>
      <c r="E64" s="30">
        <v>18000</v>
      </c>
      <c r="F64" s="31">
        <v>625.12199999999996</v>
      </c>
      <c r="G64" s="32">
        <v>4.7088E-3</v>
      </c>
      <c r="H64" s="27" t="s">
        <v>144</v>
      </c>
    </row>
    <row r="65" spans="1:8" x14ac:dyDescent="0.2">
      <c r="A65" s="28">
        <v>59</v>
      </c>
      <c r="B65" s="29" t="s">
        <v>254</v>
      </c>
      <c r="C65" s="29" t="s">
        <v>255</v>
      </c>
      <c r="D65" s="29" t="s">
        <v>256</v>
      </c>
      <c r="E65" s="30">
        <v>99000</v>
      </c>
      <c r="F65" s="31">
        <v>608.20650000000001</v>
      </c>
      <c r="G65" s="32">
        <v>4.5813800000000003E-3</v>
      </c>
      <c r="H65" s="27" t="s">
        <v>144</v>
      </c>
    </row>
    <row r="66" spans="1:8" x14ac:dyDescent="0.2">
      <c r="A66" s="28">
        <v>60</v>
      </c>
      <c r="B66" s="29" t="s">
        <v>764</v>
      </c>
      <c r="C66" s="29" t="s">
        <v>765</v>
      </c>
      <c r="D66" s="29" t="s">
        <v>251</v>
      </c>
      <c r="E66" s="30">
        <v>33929</v>
      </c>
      <c r="F66" s="31">
        <v>579.37160400000005</v>
      </c>
      <c r="G66" s="32">
        <v>4.3641799999999996E-3</v>
      </c>
      <c r="H66" s="27" t="s">
        <v>144</v>
      </c>
    </row>
    <row r="67" spans="1:8" ht="25.5" x14ac:dyDescent="0.2">
      <c r="A67" s="28">
        <v>61</v>
      </c>
      <c r="B67" s="29" t="s">
        <v>48</v>
      </c>
      <c r="C67" s="29" t="s">
        <v>49</v>
      </c>
      <c r="D67" s="29" t="s">
        <v>50</v>
      </c>
      <c r="E67" s="30">
        <v>47000</v>
      </c>
      <c r="F67" s="31">
        <v>571.755</v>
      </c>
      <c r="G67" s="32">
        <v>4.3068100000000003E-3</v>
      </c>
      <c r="H67" s="27" t="s">
        <v>144</v>
      </c>
    </row>
    <row r="68" spans="1:8" ht="25.5" x14ac:dyDescent="0.2">
      <c r="A68" s="28">
        <v>62</v>
      </c>
      <c r="B68" s="29" t="s">
        <v>691</v>
      </c>
      <c r="C68" s="29" t="s">
        <v>692</v>
      </c>
      <c r="D68" s="29" t="s">
        <v>25</v>
      </c>
      <c r="E68" s="30">
        <v>21069</v>
      </c>
      <c r="F68" s="31">
        <v>409.30746299999998</v>
      </c>
      <c r="G68" s="32">
        <v>3.0831500000000002E-3</v>
      </c>
      <c r="H68" s="27" t="s">
        <v>144</v>
      </c>
    </row>
    <row r="69" spans="1:8" ht="25.5" x14ac:dyDescent="0.2">
      <c r="A69" s="28">
        <v>63</v>
      </c>
      <c r="B69" s="29" t="s">
        <v>275</v>
      </c>
      <c r="C69" s="29" t="s">
        <v>276</v>
      </c>
      <c r="D69" s="29" t="s">
        <v>193</v>
      </c>
      <c r="E69" s="30">
        <v>12215</v>
      </c>
      <c r="F69" s="31">
        <v>301.13639499999999</v>
      </c>
      <c r="G69" s="32">
        <v>2.2683400000000002E-3</v>
      </c>
      <c r="H69" s="27" t="s">
        <v>144</v>
      </c>
    </row>
    <row r="70" spans="1:8" x14ac:dyDescent="0.2">
      <c r="A70" s="28">
        <v>64</v>
      </c>
      <c r="B70" s="29" t="s">
        <v>209</v>
      </c>
      <c r="C70" s="29" t="s">
        <v>210</v>
      </c>
      <c r="D70" s="29" t="s">
        <v>211</v>
      </c>
      <c r="E70" s="30">
        <v>7200</v>
      </c>
      <c r="F70" s="31">
        <v>155.52000000000001</v>
      </c>
      <c r="G70" s="32">
        <v>1.17147E-3</v>
      </c>
      <c r="H70" s="27" t="s">
        <v>144</v>
      </c>
    </row>
    <row r="71" spans="1:8" x14ac:dyDescent="0.2">
      <c r="A71" s="25"/>
      <c r="B71" s="25"/>
      <c r="C71" s="26" t="s">
        <v>143</v>
      </c>
      <c r="D71" s="25"/>
      <c r="E71" s="25" t="s">
        <v>144</v>
      </c>
      <c r="F71" s="33">
        <f>SUM(F7:F70)</f>
        <v>122431.76783500001</v>
      </c>
      <c r="G71" s="34">
        <f>SUM(G7:G70)</f>
        <v>0.92223036000000047</v>
      </c>
      <c r="H71" s="27" t="s">
        <v>144</v>
      </c>
    </row>
    <row r="72" spans="1:8" x14ac:dyDescent="0.2">
      <c r="A72" s="25"/>
      <c r="B72" s="25"/>
      <c r="C72" s="35"/>
      <c r="D72" s="25"/>
      <c r="E72" s="25"/>
      <c r="F72" s="36"/>
      <c r="G72" s="36"/>
      <c r="H72" s="27" t="s">
        <v>144</v>
      </c>
    </row>
    <row r="73" spans="1:8" x14ac:dyDescent="0.2">
      <c r="A73" s="25"/>
      <c r="B73" s="25"/>
      <c r="C73" s="26" t="s">
        <v>145</v>
      </c>
      <c r="D73" s="25"/>
      <c r="E73" s="25"/>
      <c r="F73" s="25"/>
      <c r="G73" s="25"/>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147</v>
      </c>
      <c r="D76" s="25"/>
      <c r="E76" s="25"/>
      <c r="F76" s="25"/>
      <c r="G76" s="25"/>
      <c r="H76" s="27" t="s">
        <v>144</v>
      </c>
    </row>
    <row r="77" spans="1:8" x14ac:dyDescent="0.2">
      <c r="A77" s="28">
        <v>1</v>
      </c>
      <c r="B77" s="29" t="s">
        <v>522</v>
      </c>
      <c r="C77" s="29" t="s">
        <v>902</v>
      </c>
      <c r="D77" s="29" t="s">
        <v>223</v>
      </c>
      <c r="E77" s="30">
        <v>374002</v>
      </c>
      <c r="F77" s="31">
        <v>57.820709200000003</v>
      </c>
      <c r="G77" s="32">
        <v>4.3553999999999999E-4</v>
      </c>
      <c r="H77" s="27" t="s">
        <v>144</v>
      </c>
    </row>
    <row r="78" spans="1:8" x14ac:dyDescent="0.2">
      <c r="A78" s="28">
        <v>2</v>
      </c>
      <c r="B78" s="29" t="s">
        <v>728</v>
      </c>
      <c r="C78" s="29" t="s">
        <v>1028</v>
      </c>
      <c r="D78" s="29"/>
      <c r="E78" s="30">
        <v>200000</v>
      </c>
      <c r="F78" s="31">
        <v>1.9999999999999999E-6</v>
      </c>
      <c r="G78" s="39" t="s">
        <v>142</v>
      </c>
      <c r="H78" s="27" t="s">
        <v>144</v>
      </c>
    </row>
    <row r="79" spans="1:8" x14ac:dyDescent="0.2">
      <c r="A79" s="25"/>
      <c r="B79" s="25"/>
      <c r="C79" s="26" t="s">
        <v>143</v>
      </c>
      <c r="D79" s="25"/>
      <c r="E79" s="25" t="s">
        <v>144</v>
      </c>
      <c r="F79" s="33">
        <f>SUM(F77:F78)</f>
        <v>57.820711200000005</v>
      </c>
      <c r="G79" s="34">
        <f>SUM(G77:G78)</f>
        <v>4.3553999999999999E-4</v>
      </c>
      <c r="H79" s="27" t="s">
        <v>144</v>
      </c>
    </row>
    <row r="80" spans="1:8" x14ac:dyDescent="0.2">
      <c r="A80" s="25"/>
      <c r="B80" s="25"/>
      <c r="C80" s="35"/>
      <c r="D80" s="25"/>
      <c r="E80" s="25"/>
      <c r="F80" s="36"/>
      <c r="G80" s="36"/>
      <c r="H80" s="27" t="s">
        <v>144</v>
      </c>
    </row>
    <row r="81" spans="1:8" x14ac:dyDescent="0.2">
      <c r="A81" s="25"/>
      <c r="B81" s="25"/>
      <c r="C81" s="26" t="s">
        <v>148</v>
      </c>
      <c r="D81" s="25"/>
      <c r="E81" s="25"/>
      <c r="F81" s="25"/>
      <c r="G81" s="25"/>
      <c r="H81" s="27" t="s">
        <v>144</v>
      </c>
    </row>
    <row r="82" spans="1:8" x14ac:dyDescent="0.2">
      <c r="A82" s="28">
        <v>1</v>
      </c>
      <c r="B82" s="29" t="s">
        <v>794</v>
      </c>
      <c r="C82" s="29" t="s">
        <v>1035</v>
      </c>
      <c r="D82" s="29" t="s">
        <v>16</v>
      </c>
      <c r="E82" s="30">
        <v>193000</v>
      </c>
      <c r="F82" s="31">
        <v>2727.6689999999999</v>
      </c>
      <c r="G82" s="32">
        <v>2.0546459999999999E-2</v>
      </c>
      <c r="H82" s="27" t="s">
        <v>144</v>
      </c>
    </row>
    <row r="83" spans="1:8" x14ac:dyDescent="0.2">
      <c r="A83" s="25"/>
      <c r="B83" s="25"/>
      <c r="C83" s="26" t="s">
        <v>143</v>
      </c>
      <c r="D83" s="25"/>
      <c r="E83" s="25" t="s">
        <v>144</v>
      </c>
      <c r="F83" s="33">
        <v>2727.6689999999999</v>
      </c>
      <c r="G83" s="34">
        <v>2.0546459999999999E-2</v>
      </c>
      <c r="H83" s="27" t="s">
        <v>144</v>
      </c>
    </row>
    <row r="84" spans="1:8" x14ac:dyDescent="0.2">
      <c r="A84" s="25"/>
      <c r="B84" s="25"/>
      <c r="C84" s="35"/>
      <c r="D84" s="25"/>
      <c r="E84" s="25"/>
      <c r="F84" s="36"/>
      <c r="G84" s="36"/>
      <c r="H84" s="27" t="s">
        <v>144</v>
      </c>
    </row>
    <row r="85" spans="1:8" x14ac:dyDescent="0.2">
      <c r="A85" s="25"/>
      <c r="B85" s="25"/>
      <c r="C85" s="26" t="s">
        <v>149</v>
      </c>
      <c r="D85" s="25"/>
      <c r="E85" s="25"/>
      <c r="F85" s="36"/>
      <c r="G85" s="36"/>
      <c r="H85" s="27" t="s">
        <v>144</v>
      </c>
    </row>
    <row r="86" spans="1:8" x14ac:dyDescent="0.2">
      <c r="A86" s="25"/>
      <c r="B86" s="25"/>
      <c r="C86" s="26" t="s">
        <v>143</v>
      </c>
      <c r="D86" s="25"/>
      <c r="E86" s="25" t="s">
        <v>144</v>
      </c>
      <c r="F86" s="37" t="s">
        <v>146</v>
      </c>
      <c r="G86" s="34">
        <v>0</v>
      </c>
      <c r="H86" s="27" t="s">
        <v>144</v>
      </c>
    </row>
    <row r="87" spans="1:8" x14ac:dyDescent="0.2">
      <c r="A87" s="25"/>
      <c r="B87" s="25"/>
      <c r="C87" s="35"/>
      <c r="D87" s="25"/>
      <c r="E87" s="25"/>
      <c r="F87" s="36"/>
      <c r="G87" s="36"/>
      <c r="H87" s="27" t="s">
        <v>144</v>
      </c>
    </row>
    <row r="88" spans="1:8" x14ac:dyDescent="0.2">
      <c r="A88" s="25"/>
      <c r="B88" s="25"/>
      <c r="C88" s="26" t="s">
        <v>150</v>
      </c>
      <c r="D88" s="25"/>
      <c r="E88" s="25"/>
      <c r="F88" s="36"/>
      <c r="G88" s="36"/>
      <c r="H88" s="27" t="s">
        <v>144</v>
      </c>
    </row>
    <row r="89" spans="1:8" x14ac:dyDescent="0.2">
      <c r="A89" s="25"/>
      <c r="B89" s="25"/>
      <c r="C89" s="26" t="s">
        <v>143</v>
      </c>
      <c r="D89" s="25"/>
      <c r="E89" s="25" t="s">
        <v>144</v>
      </c>
      <c r="F89" s="37" t="s">
        <v>146</v>
      </c>
      <c r="G89" s="34">
        <v>0</v>
      </c>
      <c r="H89" s="27" t="s">
        <v>144</v>
      </c>
    </row>
    <row r="90" spans="1:8" x14ac:dyDescent="0.2">
      <c r="A90" s="25"/>
      <c r="B90" s="25"/>
      <c r="C90" s="35"/>
      <c r="D90" s="25"/>
      <c r="E90" s="25"/>
      <c r="F90" s="36"/>
      <c r="G90" s="36"/>
      <c r="H90" s="27" t="s">
        <v>144</v>
      </c>
    </row>
    <row r="91" spans="1:8" x14ac:dyDescent="0.2">
      <c r="A91" s="25"/>
      <c r="B91" s="25"/>
      <c r="C91" s="26" t="s">
        <v>151</v>
      </c>
      <c r="D91" s="25"/>
      <c r="E91" s="25"/>
      <c r="F91" s="33">
        <v>125217.25754619999</v>
      </c>
      <c r="G91" s="34">
        <v>0.94321235999999997</v>
      </c>
      <c r="H91" s="27" t="s">
        <v>144</v>
      </c>
    </row>
    <row r="92" spans="1:8" x14ac:dyDescent="0.2">
      <c r="A92" s="25"/>
      <c r="B92" s="25"/>
      <c r="C92" s="35"/>
      <c r="D92" s="25"/>
      <c r="E92" s="25"/>
      <c r="F92" s="36"/>
      <c r="G92" s="36"/>
      <c r="H92" s="27" t="s">
        <v>144</v>
      </c>
    </row>
    <row r="93" spans="1:8" x14ac:dyDescent="0.2">
      <c r="A93" s="25"/>
      <c r="B93" s="25"/>
      <c r="C93" s="26" t="s">
        <v>152</v>
      </c>
      <c r="D93" s="25"/>
      <c r="E93" s="25"/>
      <c r="F93" s="36"/>
      <c r="G93" s="36"/>
      <c r="H93" s="27" t="s">
        <v>144</v>
      </c>
    </row>
    <row r="94" spans="1:8" x14ac:dyDescent="0.2">
      <c r="A94" s="25"/>
      <c r="B94" s="25"/>
      <c r="C94" s="26" t="s">
        <v>10</v>
      </c>
      <c r="D94" s="25"/>
      <c r="E94" s="25"/>
      <c r="F94" s="36"/>
      <c r="G94" s="36"/>
      <c r="H94" s="27" t="s">
        <v>144</v>
      </c>
    </row>
    <row r="95" spans="1:8" x14ac:dyDescent="0.2">
      <c r="A95" s="25"/>
      <c r="B95" s="25"/>
      <c r="C95" s="26" t="s">
        <v>143</v>
      </c>
      <c r="D95" s="25"/>
      <c r="E95" s="25" t="s">
        <v>144</v>
      </c>
      <c r="F95" s="37" t="s">
        <v>146</v>
      </c>
      <c r="G95" s="34">
        <v>0</v>
      </c>
      <c r="H95" s="27" t="s">
        <v>144</v>
      </c>
    </row>
    <row r="96" spans="1:8" x14ac:dyDescent="0.2">
      <c r="A96" s="25"/>
      <c r="B96" s="25"/>
      <c r="C96" s="35"/>
      <c r="D96" s="25"/>
      <c r="E96" s="25"/>
      <c r="F96" s="36"/>
      <c r="G96" s="36"/>
      <c r="H96" s="27" t="s">
        <v>144</v>
      </c>
    </row>
    <row r="97" spans="1:8" x14ac:dyDescent="0.2">
      <c r="A97" s="25"/>
      <c r="B97" s="25"/>
      <c r="C97" s="26" t="s">
        <v>153</v>
      </c>
      <c r="D97" s="25"/>
      <c r="E97" s="25"/>
      <c r="F97" s="25"/>
      <c r="G97" s="25"/>
      <c r="H97" s="27" t="s">
        <v>144</v>
      </c>
    </row>
    <row r="98" spans="1:8" x14ac:dyDescent="0.2">
      <c r="A98" s="25"/>
      <c r="B98" s="25"/>
      <c r="C98" s="26" t="s">
        <v>143</v>
      </c>
      <c r="D98" s="25"/>
      <c r="E98" s="25" t="s">
        <v>144</v>
      </c>
      <c r="F98" s="37" t="s">
        <v>146</v>
      </c>
      <c r="G98" s="34">
        <v>0</v>
      </c>
      <c r="H98" s="27" t="s">
        <v>144</v>
      </c>
    </row>
    <row r="99" spans="1:8" x14ac:dyDescent="0.2">
      <c r="A99" s="25"/>
      <c r="B99" s="25"/>
      <c r="C99" s="35"/>
      <c r="D99" s="25"/>
      <c r="E99" s="25"/>
      <c r="F99" s="36"/>
      <c r="G99" s="36"/>
      <c r="H99" s="27" t="s">
        <v>144</v>
      </c>
    </row>
    <row r="100" spans="1:8" x14ac:dyDescent="0.2">
      <c r="A100" s="25"/>
      <c r="B100" s="25"/>
      <c r="C100" s="26" t="s">
        <v>154</v>
      </c>
      <c r="D100" s="25"/>
      <c r="E100" s="25"/>
      <c r="F100" s="25"/>
      <c r="G100" s="25"/>
      <c r="H100" s="27" t="s">
        <v>144</v>
      </c>
    </row>
    <row r="101" spans="1:8" x14ac:dyDescent="0.2">
      <c r="A101" s="25"/>
      <c r="B101" s="25"/>
      <c r="C101" s="26" t="s">
        <v>143</v>
      </c>
      <c r="D101" s="25"/>
      <c r="E101" s="25" t="s">
        <v>144</v>
      </c>
      <c r="F101" s="37" t="s">
        <v>146</v>
      </c>
      <c r="G101" s="34">
        <v>0</v>
      </c>
      <c r="H101" s="27" t="s">
        <v>144</v>
      </c>
    </row>
    <row r="102" spans="1:8" x14ac:dyDescent="0.2">
      <c r="A102" s="25"/>
      <c r="B102" s="25"/>
      <c r="C102" s="35"/>
      <c r="D102" s="25"/>
      <c r="E102" s="25"/>
      <c r="F102" s="36"/>
      <c r="G102" s="36"/>
      <c r="H102" s="27" t="s">
        <v>144</v>
      </c>
    </row>
    <row r="103" spans="1:8" x14ac:dyDescent="0.2">
      <c r="A103" s="25"/>
      <c r="B103" s="25"/>
      <c r="C103" s="26" t="s">
        <v>155</v>
      </c>
      <c r="D103" s="25"/>
      <c r="E103" s="25"/>
      <c r="F103" s="36"/>
      <c r="G103" s="36"/>
      <c r="H103" s="27" t="s">
        <v>144</v>
      </c>
    </row>
    <row r="104" spans="1:8" x14ac:dyDescent="0.2">
      <c r="A104" s="25"/>
      <c r="B104" s="25"/>
      <c r="C104" s="26" t="s">
        <v>143</v>
      </c>
      <c r="D104" s="25"/>
      <c r="E104" s="25" t="s">
        <v>144</v>
      </c>
      <c r="F104" s="37" t="s">
        <v>146</v>
      </c>
      <c r="G104" s="34">
        <v>0</v>
      </c>
      <c r="H104" s="27" t="s">
        <v>144</v>
      </c>
    </row>
    <row r="105" spans="1:8" x14ac:dyDescent="0.2">
      <c r="A105" s="25"/>
      <c r="B105" s="25"/>
      <c r="C105" s="35"/>
      <c r="D105" s="25"/>
      <c r="E105" s="25"/>
      <c r="F105" s="36"/>
      <c r="G105" s="36"/>
      <c r="H105" s="27" t="s">
        <v>144</v>
      </c>
    </row>
    <row r="106" spans="1:8" x14ac:dyDescent="0.2">
      <c r="A106" s="25"/>
      <c r="B106" s="25"/>
      <c r="C106" s="26" t="s">
        <v>156</v>
      </c>
      <c r="D106" s="25"/>
      <c r="E106" s="25"/>
      <c r="F106" s="33">
        <v>0</v>
      </c>
      <c r="G106" s="34">
        <v>0</v>
      </c>
      <c r="H106" s="27" t="s">
        <v>144</v>
      </c>
    </row>
    <row r="107" spans="1:8" x14ac:dyDescent="0.2">
      <c r="A107" s="25"/>
      <c r="B107" s="25"/>
      <c r="C107" s="35"/>
      <c r="D107" s="25"/>
      <c r="E107" s="25"/>
      <c r="F107" s="36"/>
      <c r="G107" s="36"/>
      <c r="H107" s="27" t="s">
        <v>144</v>
      </c>
    </row>
    <row r="108" spans="1:8" x14ac:dyDescent="0.2">
      <c r="A108" s="25"/>
      <c r="B108" s="25"/>
      <c r="C108" s="26" t="s">
        <v>157</v>
      </c>
      <c r="D108" s="25"/>
      <c r="E108" s="25"/>
      <c r="F108" s="36"/>
      <c r="G108" s="36"/>
      <c r="H108" s="27" t="s">
        <v>144</v>
      </c>
    </row>
    <row r="109" spans="1:8" x14ac:dyDescent="0.2">
      <c r="A109" s="25"/>
      <c r="B109" s="25"/>
      <c r="C109" s="26" t="s">
        <v>158</v>
      </c>
      <c r="D109" s="25"/>
      <c r="E109" s="25"/>
      <c r="F109" s="36"/>
      <c r="G109" s="36"/>
      <c r="H109" s="27" t="s">
        <v>144</v>
      </c>
    </row>
    <row r="110" spans="1:8" x14ac:dyDescent="0.2">
      <c r="A110" s="25"/>
      <c r="B110" s="25"/>
      <c r="C110" s="26" t="s">
        <v>143</v>
      </c>
      <c r="D110" s="25"/>
      <c r="E110" s="25" t="s">
        <v>144</v>
      </c>
      <c r="F110" s="37" t="s">
        <v>146</v>
      </c>
      <c r="G110" s="34">
        <v>0</v>
      </c>
      <c r="H110" s="27" t="s">
        <v>144</v>
      </c>
    </row>
    <row r="111" spans="1:8" x14ac:dyDescent="0.2">
      <c r="A111" s="25"/>
      <c r="B111" s="25"/>
      <c r="C111" s="35"/>
      <c r="D111" s="25"/>
      <c r="E111" s="25"/>
      <c r="F111" s="36"/>
      <c r="G111" s="36"/>
      <c r="H111" s="27" t="s">
        <v>144</v>
      </c>
    </row>
    <row r="112" spans="1:8" x14ac:dyDescent="0.2">
      <c r="A112" s="25"/>
      <c r="B112" s="25"/>
      <c r="C112" s="26" t="s">
        <v>159</v>
      </c>
      <c r="D112" s="25"/>
      <c r="E112" s="25"/>
      <c r="F112" s="36"/>
      <c r="G112" s="36"/>
      <c r="H112" s="27" t="s">
        <v>144</v>
      </c>
    </row>
    <row r="113" spans="1:8" x14ac:dyDescent="0.2">
      <c r="A113" s="25"/>
      <c r="B113" s="25"/>
      <c r="C113" s="26" t="s">
        <v>143</v>
      </c>
      <c r="D113" s="25"/>
      <c r="E113" s="25" t="s">
        <v>144</v>
      </c>
      <c r="F113" s="37" t="s">
        <v>146</v>
      </c>
      <c r="G113" s="34">
        <v>0</v>
      </c>
      <c r="H113" s="27" t="s">
        <v>144</v>
      </c>
    </row>
    <row r="114" spans="1:8" x14ac:dyDescent="0.2">
      <c r="A114" s="25"/>
      <c r="B114" s="25"/>
      <c r="C114" s="35"/>
      <c r="D114" s="25"/>
      <c r="E114" s="25"/>
      <c r="F114" s="36"/>
      <c r="G114" s="36"/>
      <c r="H114" s="27" t="s">
        <v>144</v>
      </c>
    </row>
    <row r="115" spans="1:8" x14ac:dyDescent="0.2">
      <c r="A115" s="25"/>
      <c r="B115" s="25"/>
      <c r="C115" s="26" t="s">
        <v>160</v>
      </c>
      <c r="D115" s="25"/>
      <c r="E115" s="25"/>
      <c r="F115" s="36"/>
      <c r="G115" s="36"/>
      <c r="H115" s="27" t="s">
        <v>144</v>
      </c>
    </row>
    <row r="116" spans="1:8" x14ac:dyDescent="0.2">
      <c r="A116" s="25"/>
      <c r="B116" s="25"/>
      <c r="C116" s="26" t="s">
        <v>143</v>
      </c>
      <c r="D116" s="25"/>
      <c r="E116" s="25" t="s">
        <v>144</v>
      </c>
      <c r="F116" s="37" t="s">
        <v>146</v>
      </c>
      <c r="G116" s="34">
        <v>0</v>
      </c>
      <c r="H116" s="27" t="s">
        <v>144</v>
      </c>
    </row>
    <row r="117" spans="1:8" x14ac:dyDescent="0.2">
      <c r="A117" s="25"/>
      <c r="B117" s="25"/>
      <c r="C117" s="35"/>
      <c r="D117" s="25"/>
      <c r="E117" s="25"/>
      <c r="F117" s="36"/>
      <c r="G117" s="36"/>
      <c r="H117" s="27" t="s">
        <v>144</v>
      </c>
    </row>
    <row r="118" spans="1:8" x14ac:dyDescent="0.2">
      <c r="A118" s="25"/>
      <c r="B118" s="25"/>
      <c r="C118" s="26" t="s">
        <v>161</v>
      </c>
      <c r="D118" s="25"/>
      <c r="E118" s="25"/>
      <c r="F118" s="36"/>
      <c r="G118" s="36"/>
      <c r="H118" s="27" t="s">
        <v>144</v>
      </c>
    </row>
    <row r="119" spans="1:8" x14ac:dyDescent="0.2">
      <c r="A119" s="28">
        <v>1</v>
      </c>
      <c r="B119" s="29"/>
      <c r="C119" s="29" t="s">
        <v>162</v>
      </c>
      <c r="D119" s="29"/>
      <c r="E119" s="39"/>
      <c r="F119" s="31">
        <v>7139.999776015</v>
      </c>
      <c r="G119" s="32">
        <v>5.378281E-2</v>
      </c>
      <c r="H119" s="27">
        <v>5.95</v>
      </c>
    </row>
    <row r="120" spans="1:8" x14ac:dyDescent="0.2">
      <c r="A120" s="25"/>
      <c r="B120" s="25"/>
      <c r="C120" s="26" t="s">
        <v>143</v>
      </c>
      <c r="D120" s="25"/>
      <c r="E120" s="25" t="s">
        <v>144</v>
      </c>
      <c r="F120" s="33">
        <v>7139.999776015</v>
      </c>
      <c r="G120" s="34">
        <v>5.378281E-2</v>
      </c>
      <c r="H120" s="27" t="s">
        <v>144</v>
      </c>
    </row>
    <row r="121" spans="1:8" x14ac:dyDescent="0.2">
      <c r="A121" s="25"/>
      <c r="B121" s="25"/>
      <c r="C121" s="35"/>
      <c r="D121" s="25"/>
      <c r="E121" s="25"/>
      <c r="F121" s="36"/>
      <c r="G121" s="36"/>
      <c r="H121" s="27" t="s">
        <v>144</v>
      </c>
    </row>
    <row r="122" spans="1:8" x14ac:dyDescent="0.2">
      <c r="A122" s="25"/>
      <c r="B122" s="25"/>
      <c r="C122" s="26" t="s">
        <v>163</v>
      </c>
      <c r="D122" s="25"/>
      <c r="E122" s="25"/>
      <c r="F122" s="33">
        <v>7139.999776015</v>
      </c>
      <c r="G122" s="34">
        <v>5.378281E-2</v>
      </c>
      <c r="H122" s="27" t="s">
        <v>144</v>
      </c>
    </row>
    <row r="123" spans="1:8" x14ac:dyDescent="0.2">
      <c r="A123" s="25"/>
      <c r="B123" s="25"/>
      <c r="C123" s="36"/>
      <c r="D123" s="25"/>
      <c r="E123" s="25"/>
      <c r="F123" s="25"/>
      <c r="G123" s="25"/>
      <c r="H123" s="27" t="s">
        <v>144</v>
      </c>
    </row>
    <row r="124" spans="1:8" x14ac:dyDescent="0.2">
      <c r="A124" s="25"/>
      <c r="B124" s="25"/>
      <c r="C124" s="26" t="s">
        <v>164</v>
      </c>
      <c r="D124" s="25"/>
      <c r="E124" s="25"/>
      <c r="F124" s="25"/>
      <c r="G124" s="25"/>
      <c r="H124" s="27" t="s">
        <v>144</v>
      </c>
    </row>
    <row r="125" spans="1:8" x14ac:dyDescent="0.2">
      <c r="A125" s="25"/>
      <c r="B125" s="25"/>
      <c r="C125" s="26" t="s">
        <v>165</v>
      </c>
      <c r="D125" s="25"/>
      <c r="E125" s="25"/>
      <c r="F125" s="25"/>
      <c r="G125" s="25"/>
      <c r="H125" s="27" t="s">
        <v>144</v>
      </c>
    </row>
    <row r="126" spans="1:8" x14ac:dyDescent="0.2">
      <c r="A126" s="25"/>
      <c r="B126" s="25"/>
      <c r="C126" s="26" t="s">
        <v>143</v>
      </c>
      <c r="D126" s="25"/>
      <c r="E126" s="25" t="s">
        <v>144</v>
      </c>
      <c r="F126" s="37" t="s">
        <v>146</v>
      </c>
      <c r="G126" s="34">
        <v>0</v>
      </c>
      <c r="H126" s="27" t="s">
        <v>144</v>
      </c>
    </row>
    <row r="127" spans="1:8" x14ac:dyDescent="0.2">
      <c r="A127" s="25"/>
      <c r="B127" s="25"/>
      <c r="C127" s="35"/>
      <c r="D127" s="25"/>
      <c r="E127" s="25"/>
      <c r="F127" s="36"/>
      <c r="G127" s="36"/>
      <c r="H127" s="27" t="s">
        <v>144</v>
      </c>
    </row>
    <row r="128" spans="1:8" x14ac:dyDescent="0.2">
      <c r="A128" s="25"/>
      <c r="B128" s="25"/>
      <c r="C128" s="26" t="s">
        <v>166</v>
      </c>
      <c r="D128" s="25"/>
      <c r="E128" s="25"/>
      <c r="F128" s="25"/>
      <c r="G128" s="25"/>
      <c r="H128" s="27" t="s">
        <v>144</v>
      </c>
    </row>
    <row r="129" spans="1:17" x14ac:dyDescent="0.2">
      <c r="A129" s="25"/>
      <c r="B129" s="25"/>
      <c r="C129" s="26" t="s">
        <v>167</v>
      </c>
      <c r="D129" s="25"/>
      <c r="E129" s="25"/>
      <c r="F129" s="25"/>
      <c r="G129" s="25"/>
      <c r="H129" s="27" t="s">
        <v>144</v>
      </c>
    </row>
    <row r="130" spans="1:17" x14ac:dyDescent="0.2">
      <c r="A130" s="25"/>
      <c r="B130" s="25"/>
      <c r="C130" s="26" t="s">
        <v>143</v>
      </c>
      <c r="D130" s="25"/>
      <c r="E130" s="25" t="s">
        <v>144</v>
      </c>
      <c r="F130" s="37" t="s">
        <v>146</v>
      </c>
      <c r="G130" s="34">
        <v>0</v>
      </c>
      <c r="H130" s="27" t="s">
        <v>144</v>
      </c>
    </row>
    <row r="131" spans="1:17" x14ac:dyDescent="0.2">
      <c r="A131" s="25"/>
      <c r="B131" s="25"/>
      <c r="C131" s="35"/>
      <c r="D131" s="25"/>
      <c r="E131" s="25"/>
      <c r="F131" s="36"/>
      <c r="G131" s="36"/>
      <c r="H131" s="27" t="s">
        <v>144</v>
      </c>
    </row>
    <row r="132" spans="1:17" ht="25.5" x14ac:dyDescent="0.2">
      <c r="A132" s="25"/>
      <c r="B132" s="25"/>
      <c r="C132" s="26" t="s">
        <v>168</v>
      </c>
      <c r="D132" s="25"/>
      <c r="E132" s="25"/>
      <c r="F132" s="36"/>
      <c r="G132" s="36"/>
      <c r="H132" s="27" t="s">
        <v>144</v>
      </c>
    </row>
    <row r="133" spans="1:17" x14ac:dyDescent="0.2">
      <c r="A133" s="25"/>
      <c r="B133" s="25"/>
      <c r="C133" s="26" t="s">
        <v>143</v>
      </c>
      <c r="D133" s="25"/>
      <c r="E133" s="25" t="s">
        <v>144</v>
      </c>
      <c r="F133" s="37" t="s">
        <v>146</v>
      </c>
      <c r="G133" s="34">
        <v>0</v>
      </c>
      <c r="H133" s="27" t="s">
        <v>144</v>
      </c>
    </row>
    <row r="134" spans="1:17" x14ac:dyDescent="0.2">
      <c r="A134" s="25"/>
      <c r="B134" s="25"/>
      <c r="C134" s="35"/>
      <c r="D134" s="25"/>
      <c r="E134" s="25"/>
      <c r="F134" s="36"/>
      <c r="G134" s="36"/>
      <c r="H134" s="27" t="s">
        <v>144</v>
      </c>
    </row>
    <row r="135" spans="1:17" x14ac:dyDescent="0.2">
      <c r="A135" s="39"/>
      <c r="B135" s="29"/>
      <c r="C135" s="29" t="s">
        <v>169</v>
      </c>
      <c r="D135" s="29"/>
      <c r="E135" s="39"/>
      <c r="F135" s="31">
        <v>398.91215124000001</v>
      </c>
      <c r="G135" s="32">
        <v>3.0048499999999999E-3</v>
      </c>
      <c r="H135" s="27" t="s">
        <v>144</v>
      </c>
    </row>
    <row r="136" spans="1:17" x14ac:dyDescent="0.2">
      <c r="A136" s="35"/>
      <c r="B136" s="35"/>
      <c r="C136" s="26" t="s">
        <v>170</v>
      </c>
      <c r="D136" s="36"/>
      <c r="E136" s="36"/>
      <c r="F136" s="33">
        <v>132756.169473455</v>
      </c>
      <c r="G136" s="40">
        <v>1.0000000200000001</v>
      </c>
      <c r="H136" s="27" t="s">
        <v>144</v>
      </c>
    </row>
    <row r="137" spans="1:17" x14ac:dyDescent="0.2">
      <c r="A137" s="41"/>
      <c r="B137" s="41"/>
      <c r="C137" s="41"/>
      <c r="D137" s="42"/>
      <c r="E137" s="42"/>
      <c r="F137" s="42"/>
      <c r="G137" s="42"/>
    </row>
    <row r="138" spans="1:17" x14ac:dyDescent="0.2">
      <c r="A138" s="43"/>
      <c r="B138" s="242" t="s">
        <v>873</v>
      </c>
      <c r="C138" s="242"/>
      <c r="D138" s="242"/>
      <c r="E138" s="242"/>
      <c r="F138" s="242"/>
      <c r="G138" s="242"/>
      <c r="H138" s="242"/>
      <c r="J138" s="45"/>
    </row>
    <row r="139" spans="1:17" x14ac:dyDescent="0.2">
      <c r="A139" s="43"/>
      <c r="B139" s="242" t="s">
        <v>874</v>
      </c>
      <c r="C139" s="242"/>
      <c r="D139" s="242"/>
      <c r="E139" s="242"/>
      <c r="F139" s="242"/>
      <c r="G139" s="242"/>
      <c r="H139" s="242"/>
      <c r="J139" s="45"/>
    </row>
    <row r="140" spans="1:17" x14ac:dyDescent="0.2">
      <c r="A140" s="43"/>
      <c r="B140" s="242" t="s">
        <v>875</v>
      </c>
      <c r="C140" s="242"/>
      <c r="D140" s="242"/>
      <c r="E140" s="242"/>
      <c r="F140" s="242"/>
      <c r="G140" s="242"/>
      <c r="H140" s="242"/>
      <c r="J140" s="45"/>
    </row>
    <row r="141" spans="1:17" s="47" customFormat="1" ht="66.75" customHeight="1" x14ac:dyDescent="0.25">
      <c r="A141" s="46"/>
      <c r="B141" s="243" t="s">
        <v>876</v>
      </c>
      <c r="C141" s="243"/>
      <c r="D141" s="243"/>
      <c r="E141" s="243"/>
      <c r="F141" s="243"/>
      <c r="G141" s="243"/>
      <c r="H141" s="243"/>
      <c r="I141"/>
      <c r="J141" s="45"/>
      <c r="K141"/>
      <c r="L141"/>
      <c r="M141"/>
      <c r="N141"/>
      <c r="O141"/>
      <c r="P141"/>
      <c r="Q141"/>
    </row>
    <row r="142" spans="1:17" x14ac:dyDescent="0.2">
      <c r="A142" s="43"/>
      <c r="B142" s="242" t="s">
        <v>877</v>
      </c>
      <c r="C142" s="242"/>
      <c r="D142" s="242"/>
      <c r="E142" s="242"/>
      <c r="F142" s="242"/>
      <c r="G142" s="242"/>
      <c r="H142" s="242"/>
      <c r="J142" s="45"/>
    </row>
    <row r="143" spans="1:17" x14ac:dyDescent="0.2">
      <c r="A143" s="48"/>
      <c r="B143" s="48"/>
      <c r="C143" s="48"/>
      <c r="D143" s="49"/>
      <c r="E143" s="49"/>
      <c r="F143" s="49"/>
      <c r="G143" s="49"/>
    </row>
    <row r="144" spans="1:17" x14ac:dyDescent="0.2">
      <c r="A144" s="48"/>
      <c r="B144" s="244" t="s">
        <v>171</v>
      </c>
      <c r="C144" s="245"/>
      <c r="D144" s="246"/>
      <c r="E144" s="50"/>
      <c r="F144" s="49"/>
      <c r="G144" s="49"/>
    </row>
    <row r="145" spans="1:10" ht="27.75" customHeight="1" x14ac:dyDescent="0.2">
      <c r="A145" s="48"/>
      <c r="B145" s="239" t="s">
        <v>172</v>
      </c>
      <c r="C145" s="240"/>
      <c r="D145" s="51" t="s">
        <v>908</v>
      </c>
      <c r="E145" s="50"/>
      <c r="F145" s="49"/>
      <c r="G145" s="49"/>
    </row>
    <row r="146" spans="1:10" ht="12.75" customHeight="1" x14ac:dyDescent="0.2">
      <c r="A146" s="48"/>
      <c r="B146" s="237" t="s">
        <v>879</v>
      </c>
      <c r="C146" s="238"/>
      <c r="D146" s="164" t="str">
        <f>"Rs. "&amp;TEXT(F79,"0.00")&amp;" lacs/ "&amp;TEXT(ROUND(G79*100,2),"0.00")&amp;"%"</f>
        <v>Rs. 57.82 lacs/ 0.04%</v>
      </c>
      <c r="E146" s="50"/>
      <c r="F146" s="49"/>
      <c r="G146" s="49"/>
    </row>
    <row r="147" spans="1:10" x14ac:dyDescent="0.2">
      <c r="A147" s="48"/>
      <c r="B147" s="239" t="s">
        <v>174</v>
      </c>
      <c r="C147" s="240"/>
      <c r="D147" s="36" t="s">
        <v>144</v>
      </c>
      <c r="E147" s="50"/>
      <c r="F147" s="49"/>
      <c r="G147" s="49"/>
    </row>
    <row r="148" spans="1:10" x14ac:dyDescent="0.2">
      <c r="A148" s="54"/>
      <c r="B148" s="55" t="s">
        <v>144</v>
      </c>
      <c r="C148" s="55" t="s">
        <v>878</v>
      </c>
      <c r="D148" s="55" t="s">
        <v>175</v>
      </c>
      <c r="E148" s="54"/>
      <c r="F148" s="54"/>
      <c r="G148" s="54"/>
      <c r="H148" s="54"/>
      <c r="J148" s="45"/>
    </row>
    <row r="149" spans="1:10" x14ac:dyDescent="0.2">
      <c r="A149" s="54"/>
      <c r="B149" s="56" t="s">
        <v>176</v>
      </c>
      <c r="C149" s="57">
        <v>45747</v>
      </c>
      <c r="D149" s="57">
        <v>45777</v>
      </c>
      <c r="E149" s="54"/>
      <c r="F149" s="54"/>
      <c r="G149" s="54"/>
      <c r="J149" s="45"/>
    </row>
    <row r="150" spans="1:10" x14ac:dyDescent="0.2">
      <c r="A150" s="58"/>
      <c r="B150" s="29" t="s">
        <v>177</v>
      </c>
      <c r="C150" s="59">
        <v>502.11130000000003</v>
      </c>
      <c r="D150" s="59">
        <v>519.09180000000003</v>
      </c>
      <c r="E150" s="58"/>
      <c r="F150" s="60"/>
      <c r="G150" s="61"/>
    </row>
    <row r="151" spans="1:10" ht="25.5" x14ac:dyDescent="0.2">
      <c r="A151" s="58"/>
      <c r="B151" s="29" t="s">
        <v>911</v>
      </c>
      <c r="C151" s="59">
        <v>501.60579999999999</v>
      </c>
      <c r="D151" s="59">
        <v>518.56920000000002</v>
      </c>
      <c r="E151" s="58"/>
      <c r="F151" s="60"/>
      <c r="G151" s="61"/>
    </row>
    <row r="152" spans="1:10" x14ac:dyDescent="0.2">
      <c r="A152" s="58"/>
      <c r="B152" s="29" t="s">
        <v>178</v>
      </c>
      <c r="C152" s="59">
        <v>470.39800000000002</v>
      </c>
      <c r="D152" s="59">
        <v>486.11279999999999</v>
      </c>
      <c r="E152" s="58"/>
      <c r="F152" s="60"/>
      <c r="G152" s="61"/>
    </row>
    <row r="153" spans="1:10" ht="25.5" x14ac:dyDescent="0.2">
      <c r="A153" s="58"/>
      <c r="B153" s="29" t="s">
        <v>912</v>
      </c>
      <c r="C153" s="59">
        <v>392.88229999999999</v>
      </c>
      <c r="D153" s="59">
        <v>389.83789999999999</v>
      </c>
      <c r="E153" s="58"/>
      <c r="F153" s="60"/>
      <c r="G153" s="61"/>
    </row>
    <row r="154" spans="1:10" x14ac:dyDescent="0.2">
      <c r="A154" s="58"/>
      <c r="B154" s="58"/>
      <c r="C154" s="58"/>
      <c r="D154" s="58"/>
      <c r="E154" s="58"/>
      <c r="F154" s="58"/>
      <c r="G154" s="58"/>
    </row>
    <row r="155" spans="1:10" x14ac:dyDescent="0.2">
      <c r="A155" s="58"/>
      <c r="B155" s="239" t="s">
        <v>880</v>
      </c>
      <c r="C155" s="240"/>
      <c r="D155" s="26" t="s">
        <v>144</v>
      </c>
      <c r="E155" s="58"/>
      <c r="F155" s="58"/>
      <c r="G155" s="58"/>
    </row>
    <row r="156" spans="1:10" x14ac:dyDescent="0.2">
      <c r="A156" s="58"/>
      <c r="B156" s="114" t="s">
        <v>176</v>
      </c>
      <c r="C156" s="115" t="s">
        <v>614</v>
      </c>
      <c r="D156" s="115" t="s">
        <v>615</v>
      </c>
      <c r="E156" s="58"/>
      <c r="F156" s="58"/>
      <c r="G156" s="58"/>
    </row>
    <row r="157" spans="1:10" ht="25.5" x14ac:dyDescent="0.2">
      <c r="A157" s="58"/>
      <c r="B157" s="29" t="s">
        <v>912</v>
      </c>
      <c r="C157" s="116">
        <v>16.056000000000001</v>
      </c>
      <c r="D157" s="116" t="s">
        <v>655</v>
      </c>
      <c r="E157" s="58"/>
      <c r="F157" s="60"/>
      <c r="G157" s="61"/>
    </row>
    <row r="158" spans="1:10" x14ac:dyDescent="0.2">
      <c r="A158" s="58"/>
      <c r="B158" s="117"/>
      <c r="C158" s="117"/>
      <c r="D158" s="118"/>
      <c r="E158" s="58"/>
      <c r="F158" s="60"/>
      <c r="G158" s="61"/>
    </row>
    <row r="159" spans="1:10" ht="29.1" customHeight="1" x14ac:dyDescent="0.2">
      <c r="A159" s="54"/>
      <c r="B159" s="237" t="s">
        <v>179</v>
      </c>
      <c r="C159" s="238"/>
      <c r="D159" s="51" t="s">
        <v>173</v>
      </c>
      <c r="E159" s="65"/>
      <c r="F159" s="54"/>
      <c r="G159" s="54"/>
    </row>
    <row r="160" spans="1:10" ht="29.1" customHeight="1" x14ac:dyDescent="0.2">
      <c r="A160" s="54"/>
      <c r="B160" s="237" t="s">
        <v>180</v>
      </c>
      <c r="C160" s="238"/>
      <c r="D160" s="51" t="s">
        <v>173</v>
      </c>
      <c r="E160" s="65"/>
      <c r="F160" s="54"/>
      <c r="G160" s="54"/>
    </row>
    <row r="161" spans="1:7" ht="17.100000000000001" customHeight="1" x14ac:dyDescent="0.2">
      <c r="A161" s="54"/>
      <c r="B161" s="237" t="s">
        <v>181</v>
      </c>
      <c r="C161" s="238"/>
      <c r="D161" s="51" t="s">
        <v>173</v>
      </c>
      <c r="E161" s="65"/>
      <c r="F161" s="54"/>
      <c r="G161" s="54"/>
    </row>
    <row r="162" spans="1:7" ht="17.100000000000001" customHeight="1" x14ac:dyDescent="0.2">
      <c r="A162" s="54"/>
      <c r="B162" s="237" t="s">
        <v>182</v>
      </c>
      <c r="C162" s="238"/>
      <c r="D162" s="66">
        <v>0.35640940326318044</v>
      </c>
      <c r="E162" s="54"/>
      <c r="F162" s="44"/>
      <c r="G162" s="64"/>
    </row>
    <row r="164" spans="1:7" ht="13.5" x14ac:dyDescent="0.25">
      <c r="B164" s="159" t="s">
        <v>1056</v>
      </c>
      <c r="C164" s="165"/>
      <c r="D164" s="165"/>
      <c r="E164" s="15"/>
      <c r="F164" s="16"/>
    </row>
    <row r="165" spans="1:7" ht="67.5" x14ac:dyDescent="0.25">
      <c r="B165" s="166" t="s">
        <v>1004</v>
      </c>
      <c r="C165" s="166" t="s">
        <v>1005</v>
      </c>
      <c r="D165" s="166" t="s">
        <v>1006</v>
      </c>
      <c r="E165" s="166" t="s">
        <v>1007</v>
      </c>
      <c r="F165" s="166" t="s">
        <v>1008</v>
      </c>
    </row>
    <row r="166" spans="1:7" ht="13.5" x14ac:dyDescent="0.2">
      <c r="B166" s="167" t="s">
        <v>1036</v>
      </c>
      <c r="C166" s="168" t="s">
        <v>1010</v>
      </c>
      <c r="D166" s="17">
        <v>0</v>
      </c>
      <c r="E166" s="18">
        <v>0</v>
      </c>
      <c r="F166" s="169">
        <v>0.54925000000000002</v>
      </c>
    </row>
    <row r="168" spans="1:7" x14ac:dyDescent="0.2">
      <c r="B168" s="236" t="s">
        <v>881</v>
      </c>
      <c r="C168" s="236"/>
    </row>
    <row r="170" spans="1:7" ht="153.75" customHeight="1" x14ac:dyDescent="0.2"/>
    <row r="173" spans="1:7" x14ac:dyDescent="0.2">
      <c r="B173" s="67" t="s">
        <v>882</v>
      </c>
      <c r="C173" s="68"/>
      <c r="D173" s="67"/>
    </row>
    <row r="174" spans="1:7" x14ac:dyDescent="0.2">
      <c r="B174" s="67" t="s">
        <v>1037</v>
      </c>
      <c r="D174" s="67"/>
    </row>
    <row r="175" spans="1:7" ht="165" customHeight="1" x14ac:dyDescent="0.2"/>
    <row r="177" spans="10:10" x14ac:dyDescent="0.2">
      <c r="J177" s="24"/>
    </row>
  </sheetData>
  <mergeCells count="18">
    <mergeCell ref="B160:C160"/>
    <mergeCell ref="B161:C161"/>
    <mergeCell ref="B162:C162"/>
    <mergeCell ref="B159:C159"/>
    <mergeCell ref="B168:C168"/>
    <mergeCell ref="B147:C147"/>
    <mergeCell ref="B155:C155"/>
    <mergeCell ref="B146:C146"/>
    <mergeCell ref="A1:H1"/>
    <mergeCell ref="A2:H2"/>
    <mergeCell ref="A3:H3"/>
    <mergeCell ref="B138:H138"/>
    <mergeCell ref="B139:H139"/>
    <mergeCell ref="B140:H140"/>
    <mergeCell ref="B141:H141"/>
    <mergeCell ref="B142:H142"/>
    <mergeCell ref="B144:D144"/>
    <mergeCell ref="B145:C145"/>
  </mergeCells>
  <hyperlinks>
    <hyperlink ref="I1" location="Index!B2" display="Index" xr:uid="{C070E78A-004E-4198-8E1E-AD5350C8FE7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999C4-191A-4EFA-9852-3428E97D9254}">
  <sheetPr>
    <outlinePr summaryBelow="0" summaryRight="0"/>
  </sheetPr>
  <dimension ref="A1:Q13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795</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14</v>
      </c>
      <c r="C7" s="29" t="s">
        <v>15</v>
      </c>
      <c r="D7" s="29" t="s">
        <v>16</v>
      </c>
      <c r="E7" s="30">
        <v>789519</v>
      </c>
      <c r="F7" s="31">
        <v>14720.581754999999</v>
      </c>
      <c r="G7" s="32">
        <v>9.606431E-2</v>
      </c>
      <c r="H7" s="27" t="s">
        <v>144</v>
      </c>
    </row>
    <row r="8" spans="1:9" x14ac:dyDescent="0.2">
      <c r="A8" s="28">
        <v>2</v>
      </c>
      <c r="B8" s="29" t="s">
        <v>342</v>
      </c>
      <c r="C8" s="29" t="s">
        <v>343</v>
      </c>
      <c r="D8" s="29" t="s">
        <v>344</v>
      </c>
      <c r="E8" s="30">
        <v>2991251</v>
      </c>
      <c r="F8" s="31">
        <v>12736.746757999999</v>
      </c>
      <c r="G8" s="32">
        <v>8.31181E-2</v>
      </c>
      <c r="H8" s="27" t="s">
        <v>144</v>
      </c>
    </row>
    <row r="9" spans="1:9" x14ac:dyDescent="0.2">
      <c r="A9" s="28">
        <v>3</v>
      </c>
      <c r="B9" s="29" t="s">
        <v>503</v>
      </c>
      <c r="C9" s="29" t="s">
        <v>504</v>
      </c>
      <c r="D9" s="29" t="s">
        <v>251</v>
      </c>
      <c r="E9" s="30">
        <v>390720</v>
      </c>
      <c r="F9" s="31">
        <v>11443.407359999999</v>
      </c>
      <c r="G9" s="32">
        <v>7.4677960000000002E-2</v>
      </c>
      <c r="H9" s="27" t="s">
        <v>144</v>
      </c>
    </row>
    <row r="10" spans="1:9" x14ac:dyDescent="0.2">
      <c r="A10" s="28">
        <v>4</v>
      </c>
      <c r="B10" s="29" t="s">
        <v>433</v>
      </c>
      <c r="C10" s="29" t="s">
        <v>434</v>
      </c>
      <c r="D10" s="29" t="s">
        <v>344</v>
      </c>
      <c r="E10" s="30">
        <v>440212</v>
      </c>
      <c r="F10" s="31">
        <v>10310.205252</v>
      </c>
      <c r="G10" s="32">
        <v>6.728286E-2</v>
      </c>
      <c r="H10" s="27" t="s">
        <v>144</v>
      </c>
    </row>
    <row r="11" spans="1:9" x14ac:dyDescent="0.2">
      <c r="A11" s="28">
        <v>5</v>
      </c>
      <c r="B11" s="29" t="s">
        <v>357</v>
      </c>
      <c r="C11" s="29" t="s">
        <v>358</v>
      </c>
      <c r="D11" s="29" t="s">
        <v>55</v>
      </c>
      <c r="E11" s="30">
        <v>235289</v>
      </c>
      <c r="F11" s="31">
        <v>7952.0623329999999</v>
      </c>
      <c r="G11" s="32">
        <v>5.1893969999999998E-2</v>
      </c>
      <c r="H11" s="27" t="s">
        <v>144</v>
      </c>
    </row>
    <row r="12" spans="1:9" x14ac:dyDescent="0.2">
      <c r="A12" s="28">
        <v>6</v>
      </c>
      <c r="B12" s="29" t="s">
        <v>507</v>
      </c>
      <c r="C12" s="29" t="s">
        <v>508</v>
      </c>
      <c r="D12" s="29" t="s">
        <v>251</v>
      </c>
      <c r="E12" s="30">
        <v>58511</v>
      </c>
      <c r="F12" s="31">
        <v>7171.6932699999998</v>
      </c>
      <c r="G12" s="32">
        <v>4.68014E-2</v>
      </c>
      <c r="H12" s="27" t="s">
        <v>144</v>
      </c>
    </row>
    <row r="13" spans="1:9" x14ac:dyDescent="0.2">
      <c r="A13" s="28">
        <v>7</v>
      </c>
      <c r="B13" s="29" t="s">
        <v>505</v>
      </c>
      <c r="C13" s="29" t="s">
        <v>506</v>
      </c>
      <c r="D13" s="29" t="s">
        <v>211</v>
      </c>
      <c r="E13" s="30">
        <v>453496</v>
      </c>
      <c r="F13" s="31">
        <v>7092.2239440000003</v>
      </c>
      <c r="G13" s="32">
        <v>4.6282789999999997E-2</v>
      </c>
      <c r="H13" s="27" t="s">
        <v>144</v>
      </c>
    </row>
    <row r="14" spans="1:9" x14ac:dyDescent="0.2">
      <c r="A14" s="28">
        <v>8</v>
      </c>
      <c r="B14" s="29" t="s">
        <v>349</v>
      </c>
      <c r="C14" s="29" t="s">
        <v>350</v>
      </c>
      <c r="D14" s="29" t="s">
        <v>289</v>
      </c>
      <c r="E14" s="30">
        <v>3000962</v>
      </c>
      <c r="F14" s="31">
        <v>6977.8368424</v>
      </c>
      <c r="G14" s="32">
        <v>4.5536319999999998E-2</v>
      </c>
      <c r="H14" s="27" t="s">
        <v>144</v>
      </c>
    </row>
    <row r="15" spans="1:9" x14ac:dyDescent="0.2">
      <c r="A15" s="28">
        <v>9</v>
      </c>
      <c r="B15" s="29" t="s">
        <v>683</v>
      </c>
      <c r="C15" s="29" t="s">
        <v>684</v>
      </c>
      <c r="D15" s="29" t="s">
        <v>196</v>
      </c>
      <c r="E15" s="30">
        <v>79027</v>
      </c>
      <c r="F15" s="31">
        <v>5513.7137899999998</v>
      </c>
      <c r="G15" s="32">
        <v>3.598167E-2</v>
      </c>
      <c r="H15" s="27" t="s">
        <v>144</v>
      </c>
    </row>
    <row r="16" spans="1:9" x14ac:dyDescent="0.2">
      <c r="A16" s="28">
        <v>10</v>
      </c>
      <c r="B16" s="29" t="s">
        <v>364</v>
      </c>
      <c r="C16" s="29" t="s">
        <v>365</v>
      </c>
      <c r="D16" s="29" t="s">
        <v>55</v>
      </c>
      <c r="E16" s="30">
        <v>245560</v>
      </c>
      <c r="F16" s="31">
        <v>4921.2679600000001</v>
      </c>
      <c r="G16" s="32">
        <v>3.2115459999999998E-2</v>
      </c>
      <c r="H16" s="27" t="s">
        <v>144</v>
      </c>
    </row>
    <row r="17" spans="1:8" x14ac:dyDescent="0.2">
      <c r="A17" s="28">
        <v>11</v>
      </c>
      <c r="B17" s="29" t="s">
        <v>287</v>
      </c>
      <c r="C17" s="29" t="s">
        <v>288</v>
      </c>
      <c r="D17" s="29" t="s">
        <v>289</v>
      </c>
      <c r="E17" s="30">
        <v>86291</v>
      </c>
      <c r="F17" s="31">
        <v>4463.4019749999998</v>
      </c>
      <c r="G17" s="32">
        <v>2.9127489999999999E-2</v>
      </c>
      <c r="H17" s="27" t="s">
        <v>144</v>
      </c>
    </row>
    <row r="18" spans="1:8" x14ac:dyDescent="0.2">
      <c r="A18" s="28">
        <v>12</v>
      </c>
      <c r="B18" s="29" t="s">
        <v>189</v>
      </c>
      <c r="C18" s="29" t="s">
        <v>190</v>
      </c>
      <c r="D18" s="29" t="s">
        <v>55</v>
      </c>
      <c r="E18" s="30">
        <v>837090</v>
      </c>
      <c r="F18" s="31">
        <v>4323.9883950000003</v>
      </c>
      <c r="G18" s="32">
        <v>2.8217699999999998E-2</v>
      </c>
      <c r="H18" s="27" t="s">
        <v>144</v>
      </c>
    </row>
    <row r="19" spans="1:8" x14ac:dyDescent="0.2">
      <c r="A19" s="28">
        <v>13</v>
      </c>
      <c r="B19" s="29" t="s">
        <v>776</v>
      </c>
      <c r="C19" s="29" t="s">
        <v>777</v>
      </c>
      <c r="D19" s="29" t="s">
        <v>95</v>
      </c>
      <c r="E19" s="30">
        <v>34697</v>
      </c>
      <c r="F19" s="31">
        <v>4154.2718100000002</v>
      </c>
      <c r="G19" s="32">
        <v>2.7110160000000001E-2</v>
      </c>
      <c r="H19" s="27" t="s">
        <v>144</v>
      </c>
    </row>
    <row r="20" spans="1:8" x14ac:dyDescent="0.2">
      <c r="A20" s="28">
        <v>14</v>
      </c>
      <c r="B20" s="29" t="s">
        <v>754</v>
      </c>
      <c r="C20" s="29" t="s">
        <v>755</v>
      </c>
      <c r="D20" s="29" t="s">
        <v>452</v>
      </c>
      <c r="E20" s="30">
        <v>169170</v>
      </c>
      <c r="F20" s="31">
        <v>4040.1179400000001</v>
      </c>
      <c r="G20" s="32">
        <v>2.636521E-2</v>
      </c>
      <c r="H20" s="27" t="s">
        <v>144</v>
      </c>
    </row>
    <row r="21" spans="1:8" x14ac:dyDescent="0.2">
      <c r="A21" s="28">
        <v>15</v>
      </c>
      <c r="B21" s="29" t="s">
        <v>658</v>
      </c>
      <c r="C21" s="29" t="s">
        <v>659</v>
      </c>
      <c r="D21" s="29" t="s">
        <v>452</v>
      </c>
      <c r="E21" s="30">
        <v>66325</v>
      </c>
      <c r="F21" s="31">
        <v>3607.3504250000001</v>
      </c>
      <c r="G21" s="32">
        <v>2.3541030000000001E-2</v>
      </c>
      <c r="H21" s="27" t="s">
        <v>144</v>
      </c>
    </row>
    <row r="22" spans="1:8" x14ac:dyDescent="0.2">
      <c r="A22" s="28">
        <v>16</v>
      </c>
      <c r="B22" s="29" t="s">
        <v>714</v>
      </c>
      <c r="C22" s="29" t="s">
        <v>715</v>
      </c>
      <c r="D22" s="29" t="s">
        <v>289</v>
      </c>
      <c r="E22" s="30">
        <v>80568</v>
      </c>
      <c r="F22" s="31">
        <v>3383.7754319999999</v>
      </c>
      <c r="G22" s="32">
        <v>2.2082009999999999E-2</v>
      </c>
      <c r="H22" s="27" t="s">
        <v>144</v>
      </c>
    </row>
    <row r="23" spans="1:8" x14ac:dyDescent="0.2">
      <c r="A23" s="28">
        <v>17</v>
      </c>
      <c r="B23" s="29" t="s">
        <v>719</v>
      </c>
      <c r="C23" s="29" t="s">
        <v>720</v>
      </c>
      <c r="D23" s="29" t="s">
        <v>721</v>
      </c>
      <c r="E23" s="30">
        <v>873860</v>
      </c>
      <c r="F23" s="31">
        <v>3268.2363999999998</v>
      </c>
      <c r="G23" s="32">
        <v>2.132802E-2</v>
      </c>
      <c r="H23" s="27" t="s">
        <v>144</v>
      </c>
    </row>
    <row r="24" spans="1:8" x14ac:dyDescent="0.2">
      <c r="A24" s="28">
        <v>18</v>
      </c>
      <c r="B24" s="29" t="s">
        <v>334</v>
      </c>
      <c r="C24" s="29" t="s">
        <v>335</v>
      </c>
      <c r="D24" s="29" t="s">
        <v>289</v>
      </c>
      <c r="E24" s="30">
        <v>43401</v>
      </c>
      <c r="F24" s="31">
        <v>3068.2336949999999</v>
      </c>
      <c r="G24" s="32">
        <v>2.0022829999999998E-2</v>
      </c>
      <c r="H24" s="27" t="s">
        <v>144</v>
      </c>
    </row>
    <row r="25" spans="1:8" ht="25.5" x14ac:dyDescent="0.2">
      <c r="A25" s="28">
        <v>19</v>
      </c>
      <c r="B25" s="29" t="s">
        <v>424</v>
      </c>
      <c r="C25" s="29" t="s">
        <v>425</v>
      </c>
      <c r="D25" s="29" t="s">
        <v>202</v>
      </c>
      <c r="E25" s="30">
        <v>215942</v>
      </c>
      <c r="F25" s="31">
        <v>2517.4518360000002</v>
      </c>
      <c r="G25" s="32">
        <v>1.642851E-2</v>
      </c>
      <c r="H25" s="27" t="s">
        <v>144</v>
      </c>
    </row>
    <row r="26" spans="1:8" x14ac:dyDescent="0.2">
      <c r="A26" s="28">
        <v>20</v>
      </c>
      <c r="B26" s="29" t="s">
        <v>221</v>
      </c>
      <c r="C26" s="29" t="s">
        <v>222</v>
      </c>
      <c r="D26" s="29" t="s">
        <v>223</v>
      </c>
      <c r="E26" s="30">
        <v>333235</v>
      </c>
      <c r="F26" s="31">
        <v>2383.9631899999999</v>
      </c>
      <c r="G26" s="32">
        <v>1.5557390000000001E-2</v>
      </c>
      <c r="H26" s="27" t="s">
        <v>144</v>
      </c>
    </row>
    <row r="27" spans="1:8" x14ac:dyDescent="0.2">
      <c r="A27" s="28">
        <v>21</v>
      </c>
      <c r="B27" s="29" t="s">
        <v>666</v>
      </c>
      <c r="C27" s="29" t="s">
        <v>667</v>
      </c>
      <c r="D27" s="29" t="s">
        <v>55</v>
      </c>
      <c r="E27" s="30">
        <v>96237</v>
      </c>
      <c r="F27" s="31">
        <v>2334.4209089999999</v>
      </c>
      <c r="G27" s="32">
        <v>1.5234080000000001E-2</v>
      </c>
      <c r="H27" s="27" t="s">
        <v>144</v>
      </c>
    </row>
    <row r="28" spans="1:8" x14ac:dyDescent="0.2">
      <c r="A28" s="28">
        <v>22</v>
      </c>
      <c r="B28" s="29" t="s">
        <v>482</v>
      </c>
      <c r="C28" s="29" t="s">
        <v>483</v>
      </c>
      <c r="D28" s="29" t="s">
        <v>289</v>
      </c>
      <c r="E28" s="30">
        <v>1735009</v>
      </c>
      <c r="F28" s="31">
        <v>2321.9625446999999</v>
      </c>
      <c r="G28" s="32">
        <v>1.5152779999999999E-2</v>
      </c>
      <c r="H28" s="27" t="s">
        <v>144</v>
      </c>
    </row>
    <row r="29" spans="1:8" x14ac:dyDescent="0.2">
      <c r="A29" s="28">
        <v>23</v>
      </c>
      <c r="B29" s="29" t="s">
        <v>259</v>
      </c>
      <c r="C29" s="29" t="s">
        <v>260</v>
      </c>
      <c r="D29" s="29" t="s">
        <v>223</v>
      </c>
      <c r="E29" s="30">
        <v>1256156</v>
      </c>
      <c r="F29" s="31">
        <v>2244.1226940000001</v>
      </c>
      <c r="G29" s="32">
        <v>1.4644809999999999E-2</v>
      </c>
      <c r="H29" s="27" t="s">
        <v>144</v>
      </c>
    </row>
    <row r="30" spans="1:8" x14ac:dyDescent="0.2">
      <c r="A30" s="28">
        <v>24</v>
      </c>
      <c r="B30" s="29" t="s">
        <v>750</v>
      </c>
      <c r="C30" s="29" t="s">
        <v>751</v>
      </c>
      <c r="D30" s="29" t="s">
        <v>251</v>
      </c>
      <c r="E30" s="30">
        <v>58394</v>
      </c>
      <c r="F30" s="31">
        <v>2234.9719559999999</v>
      </c>
      <c r="G30" s="32">
        <v>1.458509E-2</v>
      </c>
      <c r="H30" s="27" t="s">
        <v>144</v>
      </c>
    </row>
    <row r="31" spans="1:8" x14ac:dyDescent="0.2">
      <c r="A31" s="28">
        <v>25</v>
      </c>
      <c r="B31" s="29" t="s">
        <v>87</v>
      </c>
      <c r="C31" s="29" t="s">
        <v>88</v>
      </c>
      <c r="D31" s="29" t="s">
        <v>80</v>
      </c>
      <c r="E31" s="30">
        <v>236298</v>
      </c>
      <c r="F31" s="31">
        <v>2196.3899099999999</v>
      </c>
      <c r="G31" s="32">
        <v>1.433331E-2</v>
      </c>
      <c r="H31" s="27" t="s">
        <v>144</v>
      </c>
    </row>
    <row r="32" spans="1:8" x14ac:dyDescent="0.2">
      <c r="A32" s="28">
        <v>26</v>
      </c>
      <c r="B32" s="29" t="s">
        <v>56</v>
      </c>
      <c r="C32" s="29" t="s">
        <v>57</v>
      </c>
      <c r="D32" s="29" t="s">
        <v>58</v>
      </c>
      <c r="E32" s="30">
        <v>212286</v>
      </c>
      <c r="F32" s="31">
        <v>2183.5737960000001</v>
      </c>
      <c r="G32" s="32">
        <v>1.4249680000000001E-2</v>
      </c>
      <c r="H32" s="27" t="s">
        <v>144</v>
      </c>
    </row>
    <row r="33" spans="1:8" x14ac:dyDescent="0.2">
      <c r="A33" s="28">
        <v>27</v>
      </c>
      <c r="B33" s="29" t="s">
        <v>511</v>
      </c>
      <c r="C33" s="29" t="s">
        <v>512</v>
      </c>
      <c r="D33" s="29" t="s">
        <v>251</v>
      </c>
      <c r="E33" s="30">
        <v>25666</v>
      </c>
      <c r="F33" s="31">
        <v>2060.9798000000001</v>
      </c>
      <c r="G33" s="32">
        <v>1.344965E-2</v>
      </c>
      <c r="H33" s="27" t="s">
        <v>144</v>
      </c>
    </row>
    <row r="34" spans="1:8" x14ac:dyDescent="0.2">
      <c r="A34" s="28">
        <v>28</v>
      </c>
      <c r="B34" s="29" t="s">
        <v>209</v>
      </c>
      <c r="C34" s="29" t="s">
        <v>210</v>
      </c>
      <c r="D34" s="29" t="s">
        <v>211</v>
      </c>
      <c r="E34" s="30">
        <v>94931</v>
      </c>
      <c r="F34" s="31">
        <v>2050.5095999999999</v>
      </c>
      <c r="G34" s="32">
        <v>1.338132E-2</v>
      </c>
      <c r="H34" s="27" t="s">
        <v>144</v>
      </c>
    </row>
    <row r="35" spans="1:8" x14ac:dyDescent="0.2">
      <c r="A35" s="28">
        <v>29</v>
      </c>
      <c r="B35" s="29" t="s">
        <v>796</v>
      </c>
      <c r="C35" s="29" t="s">
        <v>797</v>
      </c>
      <c r="D35" s="29" t="s">
        <v>289</v>
      </c>
      <c r="E35" s="30">
        <v>200959</v>
      </c>
      <c r="F35" s="31">
        <v>1579.336781</v>
      </c>
      <c r="G35" s="32">
        <v>1.030652E-2</v>
      </c>
      <c r="H35" s="27" t="s">
        <v>144</v>
      </c>
    </row>
    <row r="36" spans="1:8" x14ac:dyDescent="0.2">
      <c r="A36" s="28">
        <v>30</v>
      </c>
      <c r="B36" s="29" t="s">
        <v>345</v>
      </c>
      <c r="C36" s="29" t="s">
        <v>346</v>
      </c>
      <c r="D36" s="29" t="s">
        <v>211</v>
      </c>
      <c r="E36" s="30">
        <v>294842</v>
      </c>
      <c r="F36" s="31">
        <v>1540.1071870000001</v>
      </c>
      <c r="G36" s="32">
        <v>1.005051E-2</v>
      </c>
      <c r="H36" s="27" t="s">
        <v>144</v>
      </c>
    </row>
    <row r="37" spans="1:8" x14ac:dyDescent="0.2">
      <c r="A37" s="28">
        <v>31</v>
      </c>
      <c r="B37" s="29" t="s">
        <v>233</v>
      </c>
      <c r="C37" s="29" t="s">
        <v>234</v>
      </c>
      <c r="D37" s="29" t="s">
        <v>223</v>
      </c>
      <c r="E37" s="30">
        <v>97705</v>
      </c>
      <c r="F37" s="31">
        <v>773.38392750000003</v>
      </c>
      <c r="G37" s="32">
        <v>5.0469900000000003E-3</v>
      </c>
      <c r="H37" s="27" t="s">
        <v>144</v>
      </c>
    </row>
    <row r="38" spans="1:8" x14ac:dyDescent="0.2">
      <c r="A38" s="28">
        <v>32</v>
      </c>
      <c r="B38" s="29" t="s">
        <v>249</v>
      </c>
      <c r="C38" s="29" t="s">
        <v>250</v>
      </c>
      <c r="D38" s="29" t="s">
        <v>251</v>
      </c>
      <c r="E38" s="30">
        <v>16314</v>
      </c>
      <c r="F38" s="31">
        <v>435.91007999999999</v>
      </c>
      <c r="G38" s="32">
        <v>2.84468E-3</v>
      </c>
      <c r="H38" s="27" t="s">
        <v>144</v>
      </c>
    </row>
    <row r="39" spans="1:8" x14ac:dyDescent="0.2">
      <c r="A39" s="25"/>
      <c r="B39" s="25"/>
      <c r="C39" s="26" t="s">
        <v>143</v>
      </c>
      <c r="D39" s="25"/>
      <c r="E39" s="25" t="s">
        <v>144</v>
      </c>
      <c r="F39" s="33">
        <v>146006.1995476</v>
      </c>
      <c r="G39" s="34">
        <v>0.95281461000000001</v>
      </c>
      <c r="H39" s="27" t="s">
        <v>144</v>
      </c>
    </row>
    <row r="40" spans="1:8" x14ac:dyDescent="0.2">
      <c r="A40" s="25"/>
      <c r="B40" s="25"/>
      <c r="C40" s="35"/>
      <c r="D40" s="25"/>
      <c r="E40" s="25"/>
      <c r="F40" s="36"/>
      <c r="G40" s="36"/>
      <c r="H40" s="27" t="s">
        <v>144</v>
      </c>
    </row>
    <row r="41" spans="1:8" x14ac:dyDescent="0.2">
      <c r="A41" s="25"/>
      <c r="B41" s="25"/>
      <c r="C41" s="26" t="s">
        <v>145</v>
      </c>
      <c r="D41" s="25"/>
      <c r="E41" s="25"/>
      <c r="F41" s="25"/>
      <c r="G41" s="25"/>
      <c r="H41" s="27" t="s">
        <v>144</v>
      </c>
    </row>
    <row r="42" spans="1:8" x14ac:dyDescent="0.2">
      <c r="A42" s="25"/>
      <c r="B42" s="25"/>
      <c r="C42" s="26" t="s">
        <v>143</v>
      </c>
      <c r="D42" s="25"/>
      <c r="E42" s="25" t="s">
        <v>144</v>
      </c>
      <c r="F42" s="37" t="s">
        <v>146</v>
      </c>
      <c r="G42" s="34">
        <v>0</v>
      </c>
      <c r="H42" s="27" t="s">
        <v>144</v>
      </c>
    </row>
    <row r="43" spans="1:8" x14ac:dyDescent="0.2">
      <c r="A43" s="25"/>
      <c r="B43" s="25"/>
      <c r="C43" s="35"/>
      <c r="D43" s="25"/>
      <c r="E43" s="25"/>
      <c r="F43" s="36"/>
      <c r="G43" s="36"/>
      <c r="H43" s="27" t="s">
        <v>144</v>
      </c>
    </row>
    <row r="44" spans="1:8" x14ac:dyDescent="0.2">
      <c r="A44" s="25"/>
      <c r="B44" s="25"/>
      <c r="C44" s="26" t="s">
        <v>147</v>
      </c>
      <c r="D44" s="25"/>
      <c r="E44" s="25"/>
      <c r="F44" s="25"/>
      <c r="G44" s="25"/>
      <c r="H44" s="27" t="s">
        <v>144</v>
      </c>
    </row>
    <row r="45" spans="1:8" x14ac:dyDescent="0.2">
      <c r="A45" s="25"/>
      <c r="B45" s="25"/>
      <c r="C45" s="26" t="s">
        <v>143</v>
      </c>
      <c r="D45" s="25"/>
      <c r="E45" s="25" t="s">
        <v>144</v>
      </c>
      <c r="F45" s="37" t="s">
        <v>146</v>
      </c>
      <c r="G45" s="34">
        <v>0</v>
      </c>
      <c r="H45" s="27" t="s">
        <v>144</v>
      </c>
    </row>
    <row r="46" spans="1:8" x14ac:dyDescent="0.2">
      <c r="A46" s="25"/>
      <c r="B46" s="25"/>
      <c r="C46" s="35"/>
      <c r="D46" s="25"/>
      <c r="E46" s="25"/>
      <c r="F46" s="36"/>
      <c r="G46" s="36"/>
      <c r="H46" s="27" t="s">
        <v>144</v>
      </c>
    </row>
    <row r="47" spans="1:8" x14ac:dyDescent="0.2">
      <c r="A47" s="25"/>
      <c r="B47" s="25"/>
      <c r="C47" s="26" t="s">
        <v>148</v>
      </c>
      <c r="D47" s="25"/>
      <c r="E47" s="25"/>
      <c r="F47" s="25"/>
      <c r="G47" s="25"/>
      <c r="H47" s="27" t="s">
        <v>144</v>
      </c>
    </row>
    <row r="48" spans="1:8" x14ac:dyDescent="0.2">
      <c r="A48" s="25"/>
      <c r="B48" s="25"/>
      <c r="C48" s="26" t="s">
        <v>143</v>
      </c>
      <c r="D48" s="25"/>
      <c r="E48" s="25" t="s">
        <v>144</v>
      </c>
      <c r="F48" s="37" t="s">
        <v>146</v>
      </c>
      <c r="G48" s="34">
        <v>0</v>
      </c>
      <c r="H48" s="27" t="s">
        <v>144</v>
      </c>
    </row>
    <row r="49" spans="1:8" x14ac:dyDescent="0.2">
      <c r="A49" s="25"/>
      <c r="B49" s="25"/>
      <c r="C49" s="35"/>
      <c r="D49" s="25"/>
      <c r="E49" s="25"/>
      <c r="F49" s="36"/>
      <c r="G49" s="36"/>
      <c r="H49" s="27" t="s">
        <v>144</v>
      </c>
    </row>
    <row r="50" spans="1:8" x14ac:dyDescent="0.2">
      <c r="A50" s="25"/>
      <c r="B50" s="25"/>
      <c r="C50" s="26" t="s">
        <v>149</v>
      </c>
      <c r="D50" s="25"/>
      <c r="E50" s="25"/>
      <c r="F50" s="36"/>
      <c r="G50" s="36"/>
      <c r="H50" s="27" t="s">
        <v>144</v>
      </c>
    </row>
    <row r="51" spans="1:8" x14ac:dyDescent="0.2">
      <c r="A51" s="25"/>
      <c r="B51" s="25"/>
      <c r="C51" s="26" t="s">
        <v>143</v>
      </c>
      <c r="D51" s="25"/>
      <c r="E51" s="25" t="s">
        <v>144</v>
      </c>
      <c r="F51" s="37" t="s">
        <v>146</v>
      </c>
      <c r="G51" s="34">
        <v>0</v>
      </c>
      <c r="H51" s="27" t="s">
        <v>144</v>
      </c>
    </row>
    <row r="52" spans="1:8" x14ac:dyDescent="0.2">
      <c r="A52" s="25"/>
      <c r="B52" s="25"/>
      <c r="C52" s="35"/>
      <c r="D52" s="25"/>
      <c r="E52" s="25"/>
      <c r="F52" s="36"/>
      <c r="G52" s="36"/>
      <c r="H52" s="27" t="s">
        <v>144</v>
      </c>
    </row>
    <row r="53" spans="1:8" x14ac:dyDescent="0.2">
      <c r="A53" s="25"/>
      <c r="B53" s="25"/>
      <c r="C53" s="26" t="s">
        <v>150</v>
      </c>
      <c r="D53" s="25"/>
      <c r="E53" s="25"/>
      <c r="F53" s="36"/>
      <c r="G53" s="36"/>
      <c r="H53" s="27" t="s">
        <v>144</v>
      </c>
    </row>
    <row r="54" spans="1:8" x14ac:dyDescent="0.2">
      <c r="A54" s="25"/>
      <c r="B54" s="25"/>
      <c r="C54" s="26" t="s">
        <v>143</v>
      </c>
      <c r="D54" s="25"/>
      <c r="E54" s="25" t="s">
        <v>144</v>
      </c>
      <c r="F54" s="37" t="s">
        <v>146</v>
      </c>
      <c r="G54" s="34">
        <v>0</v>
      </c>
      <c r="H54" s="27" t="s">
        <v>144</v>
      </c>
    </row>
    <row r="55" spans="1:8" x14ac:dyDescent="0.2">
      <c r="A55" s="25"/>
      <c r="B55" s="25"/>
      <c r="C55" s="35"/>
      <c r="D55" s="25"/>
      <c r="E55" s="25"/>
      <c r="F55" s="36"/>
      <c r="G55" s="36"/>
      <c r="H55" s="27" t="s">
        <v>144</v>
      </c>
    </row>
    <row r="56" spans="1:8" x14ac:dyDescent="0.2">
      <c r="A56" s="25"/>
      <c r="B56" s="25"/>
      <c r="C56" s="26" t="s">
        <v>151</v>
      </c>
      <c r="D56" s="25"/>
      <c r="E56" s="25"/>
      <c r="F56" s="33">
        <v>146006.1995476</v>
      </c>
      <c r="G56" s="34">
        <v>0.95281461000000001</v>
      </c>
      <c r="H56" s="27" t="s">
        <v>144</v>
      </c>
    </row>
    <row r="57" spans="1:8" x14ac:dyDescent="0.2">
      <c r="A57" s="25"/>
      <c r="B57" s="25"/>
      <c r="C57" s="35"/>
      <c r="D57" s="25"/>
      <c r="E57" s="25"/>
      <c r="F57" s="36"/>
      <c r="G57" s="36"/>
      <c r="H57" s="27" t="s">
        <v>144</v>
      </c>
    </row>
    <row r="58" spans="1:8" x14ac:dyDescent="0.2">
      <c r="A58" s="25"/>
      <c r="B58" s="25"/>
      <c r="C58" s="26" t="s">
        <v>152</v>
      </c>
      <c r="D58" s="25"/>
      <c r="E58" s="25"/>
      <c r="F58" s="36"/>
      <c r="G58" s="36"/>
      <c r="H58" s="27" t="s">
        <v>144</v>
      </c>
    </row>
    <row r="59" spans="1:8" x14ac:dyDescent="0.2">
      <c r="A59" s="25"/>
      <c r="B59" s="25"/>
      <c r="C59" s="26" t="s">
        <v>10</v>
      </c>
      <c r="D59" s="25"/>
      <c r="E59" s="25"/>
      <c r="F59" s="36"/>
      <c r="G59" s="36"/>
      <c r="H59" s="27" t="s">
        <v>144</v>
      </c>
    </row>
    <row r="60" spans="1:8" x14ac:dyDescent="0.2">
      <c r="A60" s="25"/>
      <c r="B60" s="25"/>
      <c r="C60" s="26" t="s">
        <v>143</v>
      </c>
      <c r="D60" s="25"/>
      <c r="E60" s="25" t="s">
        <v>144</v>
      </c>
      <c r="F60" s="37" t="s">
        <v>146</v>
      </c>
      <c r="G60" s="34">
        <v>0</v>
      </c>
      <c r="H60" s="27" t="s">
        <v>144</v>
      </c>
    </row>
    <row r="61" spans="1:8" x14ac:dyDescent="0.2">
      <c r="A61" s="25"/>
      <c r="B61" s="25"/>
      <c r="C61" s="35"/>
      <c r="D61" s="25"/>
      <c r="E61" s="25"/>
      <c r="F61" s="36"/>
      <c r="G61" s="36"/>
      <c r="H61" s="27" t="s">
        <v>144</v>
      </c>
    </row>
    <row r="62" spans="1:8" x14ac:dyDescent="0.2">
      <c r="A62" s="25"/>
      <c r="B62" s="25"/>
      <c r="C62" s="26" t="s">
        <v>153</v>
      </c>
      <c r="D62" s="25"/>
      <c r="E62" s="25"/>
      <c r="F62" s="25"/>
      <c r="G62" s="25"/>
      <c r="H62" s="27" t="s">
        <v>144</v>
      </c>
    </row>
    <row r="63" spans="1:8" x14ac:dyDescent="0.2">
      <c r="A63" s="25"/>
      <c r="B63" s="25"/>
      <c r="C63" s="26" t="s">
        <v>143</v>
      </c>
      <c r="D63" s="25"/>
      <c r="E63" s="25" t="s">
        <v>144</v>
      </c>
      <c r="F63" s="37" t="s">
        <v>146</v>
      </c>
      <c r="G63" s="34">
        <v>0</v>
      </c>
      <c r="H63" s="27" t="s">
        <v>144</v>
      </c>
    </row>
    <row r="64" spans="1:8" x14ac:dyDescent="0.2">
      <c r="A64" s="25"/>
      <c r="B64" s="25"/>
      <c r="C64" s="35"/>
      <c r="D64" s="25"/>
      <c r="E64" s="25"/>
      <c r="F64" s="36"/>
      <c r="G64" s="36"/>
      <c r="H64" s="27" t="s">
        <v>144</v>
      </c>
    </row>
    <row r="65" spans="1:8" x14ac:dyDescent="0.2">
      <c r="A65" s="25"/>
      <c r="B65" s="25"/>
      <c r="C65" s="26" t="s">
        <v>154</v>
      </c>
      <c r="D65" s="25"/>
      <c r="E65" s="25"/>
      <c r="F65" s="25"/>
      <c r="G65" s="25"/>
      <c r="H65" s="27" t="s">
        <v>144</v>
      </c>
    </row>
    <row r="66" spans="1:8" x14ac:dyDescent="0.2">
      <c r="A66" s="25"/>
      <c r="B66" s="25"/>
      <c r="C66" s="26" t="s">
        <v>143</v>
      </c>
      <c r="D66" s="25"/>
      <c r="E66" s="25" t="s">
        <v>144</v>
      </c>
      <c r="F66" s="37" t="s">
        <v>146</v>
      </c>
      <c r="G66" s="34">
        <v>0</v>
      </c>
      <c r="H66" s="27" t="s">
        <v>144</v>
      </c>
    </row>
    <row r="67" spans="1:8" x14ac:dyDescent="0.2">
      <c r="A67" s="25"/>
      <c r="B67" s="25"/>
      <c r="C67" s="35"/>
      <c r="D67" s="25"/>
      <c r="E67" s="25"/>
      <c r="F67" s="36"/>
      <c r="G67" s="36"/>
      <c r="H67" s="27" t="s">
        <v>144</v>
      </c>
    </row>
    <row r="68" spans="1:8" x14ac:dyDescent="0.2">
      <c r="A68" s="25"/>
      <c r="B68" s="25"/>
      <c r="C68" s="26" t="s">
        <v>155</v>
      </c>
      <c r="D68" s="25"/>
      <c r="E68" s="25"/>
      <c r="F68" s="36"/>
      <c r="G68" s="36"/>
      <c r="H68" s="27" t="s">
        <v>144</v>
      </c>
    </row>
    <row r="69" spans="1:8" x14ac:dyDescent="0.2">
      <c r="A69" s="25"/>
      <c r="B69" s="25"/>
      <c r="C69" s="26" t="s">
        <v>143</v>
      </c>
      <c r="D69" s="25"/>
      <c r="E69" s="25" t="s">
        <v>144</v>
      </c>
      <c r="F69" s="37" t="s">
        <v>146</v>
      </c>
      <c r="G69" s="34">
        <v>0</v>
      </c>
      <c r="H69" s="27" t="s">
        <v>144</v>
      </c>
    </row>
    <row r="70" spans="1:8" x14ac:dyDescent="0.2">
      <c r="A70" s="25"/>
      <c r="B70" s="25"/>
      <c r="C70" s="35"/>
      <c r="D70" s="25"/>
      <c r="E70" s="25"/>
      <c r="F70" s="36"/>
      <c r="G70" s="36"/>
      <c r="H70" s="27" t="s">
        <v>144</v>
      </c>
    </row>
    <row r="71" spans="1:8" x14ac:dyDescent="0.2">
      <c r="A71" s="25"/>
      <c r="B71" s="25"/>
      <c r="C71" s="26" t="s">
        <v>156</v>
      </c>
      <c r="D71" s="25"/>
      <c r="E71" s="25"/>
      <c r="F71" s="33">
        <v>0</v>
      </c>
      <c r="G71" s="34">
        <v>0</v>
      </c>
      <c r="H71" s="27" t="s">
        <v>144</v>
      </c>
    </row>
    <row r="72" spans="1:8" x14ac:dyDescent="0.2">
      <c r="A72" s="25"/>
      <c r="B72" s="25"/>
      <c r="C72" s="35"/>
      <c r="D72" s="25"/>
      <c r="E72" s="25"/>
      <c r="F72" s="36"/>
      <c r="G72" s="36"/>
      <c r="H72" s="27" t="s">
        <v>144</v>
      </c>
    </row>
    <row r="73" spans="1:8" x14ac:dyDescent="0.2">
      <c r="A73" s="25"/>
      <c r="B73" s="25"/>
      <c r="C73" s="26" t="s">
        <v>157</v>
      </c>
      <c r="D73" s="25"/>
      <c r="E73" s="25"/>
      <c r="F73" s="36"/>
      <c r="G73" s="36"/>
      <c r="H73" s="27" t="s">
        <v>144</v>
      </c>
    </row>
    <row r="74" spans="1:8" x14ac:dyDescent="0.2">
      <c r="A74" s="25"/>
      <c r="B74" s="25"/>
      <c r="C74" s="26" t="s">
        <v>158</v>
      </c>
      <c r="D74" s="25"/>
      <c r="E74" s="25"/>
      <c r="F74" s="36"/>
      <c r="G74" s="36"/>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159</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160</v>
      </c>
      <c r="D80" s="25"/>
      <c r="E80" s="25"/>
      <c r="F80" s="36"/>
      <c r="G80" s="36"/>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161</v>
      </c>
      <c r="D83" s="25"/>
      <c r="E83" s="25"/>
      <c r="F83" s="36"/>
      <c r="G83" s="36"/>
      <c r="H83" s="27" t="s">
        <v>144</v>
      </c>
    </row>
    <row r="84" spans="1:8" x14ac:dyDescent="0.2">
      <c r="A84" s="28">
        <v>1</v>
      </c>
      <c r="B84" s="29"/>
      <c r="C84" s="29" t="s">
        <v>162</v>
      </c>
      <c r="D84" s="29"/>
      <c r="E84" s="39"/>
      <c r="F84" s="31">
        <v>6526.6882580290003</v>
      </c>
      <c r="G84" s="32">
        <v>4.2592190000000002E-2</v>
      </c>
      <c r="H84" s="27">
        <v>5.95</v>
      </c>
    </row>
    <row r="85" spans="1:8" x14ac:dyDescent="0.2">
      <c r="A85" s="25"/>
      <c r="B85" s="25"/>
      <c r="C85" s="26" t="s">
        <v>143</v>
      </c>
      <c r="D85" s="25"/>
      <c r="E85" s="25" t="s">
        <v>144</v>
      </c>
      <c r="F85" s="33">
        <v>6526.6882580290003</v>
      </c>
      <c r="G85" s="34">
        <v>4.2592190000000002E-2</v>
      </c>
      <c r="H85" s="27" t="s">
        <v>144</v>
      </c>
    </row>
    <row r="86" spans="1:8" x14ac:dyDescent="0.2">
      <c r="A86" s="25"/>
      <c r="B86" s="25"/>
      <c r="C86" s="35"/>
      <c r="D86" s="25"/>
      <c r="E86" s="25"/>
      <c r="F86" s="36"/>
      <c r="G86" s="36"/>
      <c r="H86" s="27" t="s">
        <v>144</v>
      </c>
    </row>
    <row r="87" spans="1:8" x14ac:dyDescent="0.2">
      <c r="A87" s="25"/>
      <c r="B87" s="25"/>
      <c r="C87" s="26" t="s">
        <v>163</v>
      </c>
      <c r="D87" s="25"/>
      <c r="E87" s="25"/>
      <c r="F87" s="33">
        <v>6526.6882580290003</v>
      </c>
      <c r="G87" s="34">
        <v>4.2592190000000002E-2</v>
      </c>
      <c r="H87" s="27" t="s">
        <v>144</v>
      </c>
    </row>
    <row r="88" spans="1:8" x14ac:dyDescent="0.2">
      <c r="A88" s="25"/>
      <c r="B88" s="25"/>
      <c r="C88" s="36"/>
      <c r="D88" s="25"/>
      <c r="E88" s="25"/>
      <c r="F88" s="25"/>
      <c r="G88" s="25"/>
      <c r="H88" s="27" t="s">
        <v>144</v>
      </c>
    </row>
    <row r="89" spans="1:8" x14ac:dyDescent="0.2">
      <c r="A89" s="25"/>
      <c r="B89" s="25"/>
      <c r="C89" s="26" t="s">
        <v>164</v>
      </c>
      <c r="D89" s="25"/>
      <c r="E89" s="25"/>
      <c r="F89" s="25"/>
      <c r="G89" s="25"/>
      <c r="H89" s="27" t="s">
        <v>144</v>
      </c>
    </row>
    <row r="90" spans="1:8" x14ac:dyDescent="0.2">
      <c r="A90" s="25"/>
      <c r="B90" s="25"/>
      <c r="C90" s="26" t="s">
        <v>165</v>
      </c>
      <c r="D90" s="25"/>
      <c r="E90" s="25"/>
      <c r="F90" s="25"/>
      <c r="G90" s="25"/>
      <c r="H90" s="27" t="s">
        <v>144</v>
      </c>
    </row>
    <row r="91" spans="1:8" x14ac:dyDescent="0.2">
      <c r="A91" s="25"/>
      <c r="B91" s="25"/>
      <c r="C91" s="26" t="s">
        <v>143</v>
      </c>
      <c r="D91" s="25"/>
      <c r="E91" s="25" t="s">
        <v>144</v>
      </c>
      <c r="F91" s="37" t="s">
        <v>146</v>
      </c>
      <c r="G91" s="34">
        <v>0</v>
      </c>
      <c r="H91" s="27" t="s">
        <v>144</v>
      </c>
    </row>
    <row r="92" spans="1:8" x14ac:dyDescent="0.2">
      <c r="A92" s="25"/>
      <c r="B92" s="25"/>
      <c r="C92" s="35"/>
      <c r="D92" s="25"/>
      <c r="E92" s="25"/>
      <c r="F92" s="36"/>
      <c r="G92" s="36"/>
      <c r="H92" s="27" t="s">
        <v>144</v>
      </c>
    </row>
    <row r="93" spans="1:8" x14ac:dyDescent="0.2">
      <c r="A93" s="25"/>
      <c r="B93" s="25"/>
      <c r="C93" s="26" t="s">
        <v>166</v>
      </c>
      <c r="D93" s="25"/>
      <c r="E93" s="25"/>
      <c r="F93" s="25"/>
      <c r="G93" s="25"/>
      <c r="H93" s="27" t="s">
        <v>144</v>
      </c>
    </row>
    <row r="94" spans="1:8" x14ac:dyDescent="0.2">
      <c r="A94" s="25"/>
      <c r="B94" s="25"/>
      <c r="C94" s="26" t="s">
        <v>167</v>
      </c>
      <c r="D94" s="25"/>
      <c r="E94" s="25"/>
      <c r="F94" s="25"/>
      <c r="G94" s="25"/>
      <c r="H94" s="27" t="s">
        <v>144</v>
      </c>
    </row>
    <row r="95" spans="1:8" x14ac:dyDescent="0.2">
      <c r="A95" s="25"/>
      <c r="B95" s="25"/>
      <c r="C95" s="26" t="s">
        <v>143</v>
      </c>
      <c r="D95" s="25"/>
      <c r="E95" s="25" t="s">
        <v>144</v>
      </c>
      <c r="F95" s="37" t="s">
        <v>146</v>
      </c>
      <c r="G95" s="34">
        <v>0</v>
      </c>
      <c r="H95" s="27" t="s">
        <v>144</v>
      </c>
    </row>
    <row r="96" spans="1:8" x14ac:dyDescent="0.2">
      <c r="A96" s="25"/>
      <c r="B96" s="25"/>
      <c r="C96" s="35"/>
      <c r="D96" s="25"/>
      <c r="E96" s="25"/>
      <c r="F96" s="36"/>
      <c r="G96" s="36"/>
      <c r="H96" s="27" t="s">
        <v>144</v>
      </c>
    </row>
    <row r="97" spans="1:17" ht="25.5" x14ac:dyDescent="0.2">
      <c r="A97" s="25"/>
      <c r="B97" s="25"/>
      <c r="C97" s="26" t="s">
        <v>168</v>
      </c>
      <c r="D97" s="25"/>
      <c r="E97" s="25"/>
      <c r="F97" s="36"/>
      <c r="G97" s="36"/>
      <c r="H97" s="27" t="s">
        <v>144</v>
      </c>
    </row>
    <row r="98" spans="1:17" x14ac:dyDescent="0.2">
      <c r="A98" s="25"/>
      <c r="B98" s="25"/>
      <c r="C98" s="26" t="s">
        <v>143</v>
      </c>
      <c r="D98" s="25"/>
      <c r="E98" s="25" t="s">
        <v>144</v>
      </c>
      <c r="F98" s="37" t="s">
        <v>146</v>
      </c>
      <c r="G98" s="34">
        <v>0</v>
      </c>
      <c r="H98" s="27" t="s">
        <v>144</v>
      </c>
    </row>
    <row r="99" spans="1:17" x14ac:dyDescent="0.2">
      <c r="A99" s="25"/>
      <c r="B99" s="25"/>
      <c r="C99" s="35"/>
      <c r="D99" s="25"/>
      <c r="E99" s="25"/>
      <c r="F99" s="36"/>
      <c r="G99" s="36"/>
      <c r="H99" s="27" t="s">
        <v>144</v>
      </c>
    </row>
    <row r="100" spans="1:17" x14ac:dyDescent="0.2">
      <c r="A100" s="39"/>
      <c r="B100" s="29"/>
      <c r="C100" s="29" t="s">
        <v>169</v>
      </c>
      <c r="D100" s="29"/>
      <c r="E100" s="39"/>
      <c r="F100" s="31">
        <v>703.84749948000001</v>
      </c>
      <c r="G100" s="32">
        <v>4.5932000000000004E-3</v>
      </c>
      <c r="H100" s="27" t="s">
        <v>144</v>
      </c>
    </row>
    <row r="101" spans="1:17" x14ac:dyDescent="0.2">
      <c r="A101" s="35"/>
      <c r="B101" s="35"/>
      <c r="C101" s="26" t="s">
        <v>170</v>
      </c>
      <c r="D101" s="36"/>
      <c r="E101" s="36"/>
      <c r="F101" s="33">
        <v>153236.735305109</v>
      </c>
      <c r="G101" s="40">
        <v>1</v>
      </c>
      <c r="H101" s="27" t="s">
        <v>144</v>
      </c>
    </row>
    <row r="102" spans="1:17" x14ac:dyDescent="0.2">
      <c r="A102" s="41"/>
      <c r="B102" s="41"/>
      <c r="C102" s="41"/>
      <c r="D102" s="42"/>
      <c r="E102" s="42"/>
      <c r="F102" s="42"/>
      <c r="G102" s="42"/>
    </row>
    <row r="103" spans="1:17" x14ac:dyDescent="0.2">
      <c r="A103" s="43"/>
      <c r="B103" s="242" t="s">
        <v>873</v>
      </c>
      <c r="C103" s="242"/>
      <c r="D103" s="242"/>
      <c r="E103" s="242"/>
      <c r="F103" s="242"/>
      <c r="G103" s="242"/>
      <c r="H103" s="242"/>
      <c r="J103" s="45"/>
    </row>
    <row r="104" spans="1:17" x14ac:dyDescent="0.2">
      <c r="A104" s="43"/>
      <c r="B104" s="242" t="s">
        <v>874</v>
      </c>
      <c r="C104" s="242"/>
      <c r="D104" s="242"/>
      <c r="E104" s="242"/>
      <c r="F104" s="242"/>
      <c r="G104" s="242"/>
      <c r="H104" s="242"/>
      <c r="J104" s="45"/>
    </row>
    <row r="105" spans="1:17" x14ac:dyDescent="0.2">
      <c r="A105" s="43"/>
      <c r="B105" s="242" t="s">
        <v>875</v>
      </c>
      <c r="C105" s="242"/>
      <c r="D105" s="242"/>
      <c r="E105" s="242"/>
      <c r="F105" s="242"/>
      <c r="G105" s="242"/>
      <c r="H105" s="242"/>
      <c r="J105" s="45"/>
    </row>
    <row r="106" spans="1:17" s="47" customFormat="1" ht="66.75" customHeight="1" x14ac:dyDescent="0.25">
      <c r="A106" s="46"/>
      <c r="B106" s="243" t="s">
        <v>876</v>
      </c>
      <c r="C106" s="243"/>
      <c r="D106" s="243"/>
      <c r="E106" s="243"/>
      <c r="F106" s="243"/>
      <c r="G106" s="243"/>
      <c r="H106" s="243"/>
      <c r="I106"/>
      <c r="J106" s="45"/>
      <c r="K106"/>
      <c r="L106"/>
      <c r="M106"/>
      <c r="N106"/>
      <c r="O106"/>
      <c r="P106"/>
      <c r="Q106"/>
    </row>
    <row r="107" spans="1:17" x14ac:dyDescent="0.2">
      <c r="A107" s="43"/>
      <c r="B107" s="242" t="s">
        <v>877</v>
      </c>
      <c r="C107" s="242"/>
      <c r="D107" s="242"/>
      <c r="E107" s="242"/>
      <c r="F107" s="242"/>
      <c r="G107" s="242"/>
      <c r="H107" s="242"/>
      <c r="J107" s="45"/>
    </row>
    <row r="108" spans="1:17" x14ac:dyDescent="0.2">
      <c r="A108" s="48"/>
      <c r="B108" s="48"/>
      <c r="C108" s="48"/>
      <c r="D108" s="49"/>
      <c r="E108" s="49"/>
      <c r="F108" s="49"/>
      <c r="G108" s="49"/>
    </row>
    <row r="109" spans="1:17" x14ac:dyDescent="0.2">
      <c r="A109" s="48"/>
      <c r="B109" s="244" t="s">
        <v>171</v>
      </c>
      <c r="C109" s="245"/>
      <c r="D109" s="246"/>
      <c r="E109" s="50"/>
      <c r="F109" s="49"/>
      <c r="G109" s="49"/>
    </row>
    <row r="110" spans="1:17" ht="27.75" customHeight="1" x14ac:dyDescent="0.2">
      <c r="A110" s="48"/>
      <c r="B110" s="239" t="s">
        <v>172</v>
      </c>
      <c r="C110" s="240"/>
      <c r="D110" s="26" t="s">
        <v>173</v>
      </c>
      <c r="E110" s="50"/>
      <c r="F110" s="49"/>
      <c r="G110" s="49"/>
    </row>
    <row r="111" spans="1:17" ht="12.75" customHeight="1" x14ac:dyDescent="0.2">
      <c r="A111" s="43"/>
      <c r="B111" s="237" t="s">
        <v>879</v>
      </c>
      <c r="C111" s="238"/>
      <c r="D111" s="51" t="s">
        <v>173</v>
      </c>
      <c r="E111" s="52"/>
      <c r="F111" s="53"/>
      <c r="G111" s="53"/>
    </row>
    <row r="112" spans="1:17" x14ac:dyDescent="0.2">
      <c r="A112" s="48"/>
      <c r="B112" s="239" t="s">
        <v>174</v>
      </c>
      <c r="C112" s="240"/>
      <c r="D112" s="36" t="s">
        <v>144</v>
      </c>
      <c r="E112" s="50"/>
      <c r="F112" s="49"/>
      <c r="G112" s="49"/>
    </row>
    <row r="113" spans="1:10" x14ac:dyDescent="0.2">
      <c r="A113" s="54"/>
      <c r="B113" s="55" t="s">
        <v>144</v>
      </c>
      <c r="C113" s="55" t="s">
        <v>878</v>
      </c>
      <c r="D113" s="55" t="s">
        <v>175</v>
      </c>
      <c r="E113" s="54"/>
      <c r="F113" s="54"/>
      <c r="G113" s="54"/>
      <c r="H113" s="54"/>
      <c r="J113" s="45"/>
    </row>
    <row r="114" spans="1:10" x14ac:dyDescent="0.2">
      <c r="A114" s="54"/>
      <c r="B114" s="56" t="s">
        <v>176</v>
      </c>
      <c r="C114" s="57">
        <v>45747</v>
      </c>
      <c r="D114" s="57">
        <v>45777</v>
      </c>
      <c r="E114" s="54"/>
      <c r="F114" s="54"/>
      <c r="G114" s="54"/>
      <c r="J114" s="45"/>
    </row>
    <row r="115" spans="1:10" x14ac:dyDescent="0.2">
      <c r="A115" s="58"/>
      <c r="B115" s="29" t="s">
        <v>177</v>
      </c>
      <c r="C115" s="59">
        <v>97.150700000000001</v>
      </c>
      <c r="D115" s="59">
        <v>103.02970000000001</v>
      </c>
      <c r="E115" s="58"/>
      <c r="F115" s="60"/>
      <c r="G115" s="61"/>
    </row>
    <row r="116" spans="1:10" x14ac:dyDescent="0.2">
      <c r="A116" s="58"/>
      <c r="B116" s="29" t="s">
        <v>909</v>
      </c>
      <c r="C116" s="59">
        <v>29.996600000000001</v>
      </c>
      <c r="D116" s="59">
        <v>31.811900000000001</v>
      </c>
      <c r="E116" s="58"/>
      <c r="F116" s="60"/>
      <c r="G116" s="61"/>
    </row>
    <row r="117" spans="1:10" x14ac:dyDescent="0.2">
      <c r="A117" s="58"/>
      <c r="B117" s="29" t="s">
        <v>178</v>
      </c>
      <c r="C117" s="59">
        <v>88.850200000000001</v>
      </c>
      <c r="D117" s="59">
        <v>94.161299999999997</v>
      </c>
      <c r="E117" s="58"/>
      <c r="F117" s="60"/>
      <c r="G117" s="61"/>
    </row>
    <row r="118" spans="1:10" x14ac:dyDescent="0.2">
      <c r="A118" s="58"/>
      <c r="B118" s="29" t="s">
        <v>910</v>
      </c>
      <c r="C118" s="59">
        <v>26.978999999999999</v>
      </c>
      <c r="D118" s="59">
        <v>28.591699999999999</v>
      </c>
      <c r="E118" s="58"/>
      <c r="F118" s="60"/>
      <c r="G118" s="61"/>
    </row>
    <row r="119" spans="1:10" x14ac:dyDescent="0.2">
      <c r="A119" s="58"/>
      <c r="B119" s="58"/>
      <c r="C119" s="58"/>
      <c r="D119" s="58"/>
      <c r="E119" s="58"/>
      <c r="F119" s="58"/>
      <c r="G119" s="58"/>
    </row>
    <row r="120" spans="1:10" x14ac:dyDescent="0.2">
      <c r="A120" s="54"/>
      <c r="B120" s="237" t="s">
        <v>880</v>
      </c>
      <c r="C120" s="238"/>
      <c r="D120" s="51" t="s">
        <v>173</v>
      </c>
      <c r="E120" s="54"/>
      <c r="F120" s="54"/>
      <c r="G120" s="54"/>
    </row>
    <row r="121" spans="1:10" x14ac:dyDescent="0.2">
      <c r="A121" s="54"/>
      <c r="B121" s="93"/>
      <c r="C121" s="93"/>
      <c r="D121" s="93"/>
      <c r="E121" s="54"/>
      <c r="F121" s="54"/>
      <c r="G121" s="54"/>
    </row>
    <row r="122" spans="1:10" ht="29.1" customHeight="1" x14ac:dyDescent="0.2">
      <c r="A122" s="54"/>
      <c r="B122" s="237" t="s">
        <v>179</v>
      </c>
      <c r="C122" s="238"/>
      <c r="D122" s="51" t="s">
        <v>173</v>
      </c>
      <c r="E122" s="65"/>
      <c r="F122" s="54"/>
      <c r="G122" s="54"/>
    </row>
    <row r="123" spans="1:10" ht="29.1" customHeight="1" x14ac:dyDescent="0.2">
      <c r="A123" s="54"/>
      <c r="B123" s="237" t="s">
        <v>180</v>
      </c>
      <c r="C123" s="238"/>
      <c r="D123" s="51" t="s">
        <v>173</v>
      </c>
      <c r="E123" s="65"/>
      <c r="F123" s="54"/>
      <c r="G123" s="54"/>
    </row>
    <row r="124" spans="1:10" ht="17.100000000000001" customHeight="1" x14ac:dyDescent="0.2">
      <c r="A124" s="54"/>
      <c r="B124" s="237" t="s">
        <v>181</v>
      </c>
      <c r="C124" s="238"/>
      <c r="D124" s="51" t="s">
        <v>173</v>
      </c>
      <c r="E124" s="65"/>
      <c r="F124" s="54"/>
      <c r="G124" s="54"/>
    </row>
    <row r="125" spans="1:10" ht="17.100000000000001" customHeight="1" x14ac:dyDescent="0.2">
      <c r="A125" s="54"/>
      <c r="B125" s="237" t="s">
        <v>182</v>
      </c>
      <c r="C125" s="238"/>
      <c r="D125" s="66">
        <v>0.27643276538800671</v>
      </c>
      <c r="E125" s="54"/>
      <c r="F125" s="44"/>
      <c r="G125" s="64"/>
    </row>
    <row r="127" spans="1:10" x14ac:dyDescent="0.2">
      <c r="B127" s="236" t="s">
        <v>881</v>
      </c>
      <c r="C127" s="236"/>
    </row>
    <row r="129" spans="2:10" ht="153.75" customHeight="1" x14ac:dyDescent="0.2"/>
    <row r="132" spans="2:10" x14ac:dyDescent="0.2">
      <c r="B132" s="67" t="s">
        <v>882</v>
      </c>
      <c r="C132" s="68"/>
      <c r="D132" s="67"/>
    </row>
    <row r="133" spans="2:10" x14ac:dyDescent="0.2">
      <c r="B133" s="67" t="s">
        <v>1038</v>
      </c>
      <c r="D133" s="67"/>
    </row>
    <row r="134" spans="2:10" ht="165" customHeight="1" x14ac:dyDescent="0.2"/>
    <row r="136" spans="2:10" x14ac:dyDescent="0.2">
      <c r="J136" s="24"/>
    </row>
  </sheetData>
  <mergeCells count="18">
    <mergeCell ref="B111:C111"/>
    <mergeCell ref="A1:H1"/>
    <mergeCell ref="A2:H2"/>
    <mergeCell ref="A3:H3"/>
    <mergeCell ref="B103:H103"/>
    <mergeCell ref="B104:H104"/>
    <mergeCell ref="B105:H105"/>
    <mergeCell ref="B106:H106"/>
    <mergeCell ref="B107:H107"/>
    <mergeCell ref="B109:D109"/>
    <mergeCell ref="B110:C110"/>
    <mergeCell ref="B127:C127"/>
    <mergeCell ref="B112:C112"/>
    <mergeCell ref="B120:C120"/>
    <mergeCell ref="B124:C124"/>
    <mergeCell ref="B125:C125"/>
    <mergeCell ref="B122:C122"/>
    <mergeCell ref="B123:C123"/>
  </mergeCells>
  <hyperlinks>
    <hyperlink ref="I1" location="Index!B2" display="Index" xr:uid="{279C6FD7-9E81-435D-B716-046098F2B11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53ED-589B-445A-9A96-442AB2F4567C}">
  <sheetPr>
    <outlinePr summaryBelow="0" summaryRight="0"/>
  </sheetPr>
  <dimension ref="A1:Q157"/>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798</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1619559</v>
      </c>
      <c r="F7" s="31">
        <v>31176.510750000001</v>
      </c>
      <c r="G7" s="32">
        <v>7.7973760000000003E-2</v>
      </c>
      <c r="H7" s="27" t="s">
        <v>144</v>
      </c>
    </row>
    <row r="8" spans="1:9" x14ac:dyDescent="0.2">
      <c r="A8" s="28">
        <v>2</v>
      </c>
      <c r="B8" s="29" t="s">
        <v>14</v>
      </c>
      <c r="C8" s="29" t="s">
        <v>15</v>
      </c>
      <c r="D8" s="29" t="s">
        <v>16</v>
      </c>
      <c r="E8" s="30">
        <v>1169547</v>
      </c>
      <c r="F8" s="31">
        <v>21806.203815000001</v>
      </c>
      <c r="G8" s="32">
        <v>5.453823E-2</v>
      </c>
      <c r="H8" s="27" t="s">
        <v>144</v>
      </c>
    </row>
    <row r="9" spans="1:9" x14ac:dyDescent="0.2">
      <c r="A9" s="28">
        <v>3</v>
      </c>
      <c r="B9" s="29" t="s">
        <v>11</v>
      </c>
      <c r="C9" s="29" t="s">
        <v>12</v>
      </c>
      <c r="D9" s="29" t="s">
        <v>13</v>
      </c>
      <c r="E9" s="30">
        <v>1532287</v>
      </c>
      <c r="F9" s="31">
        <v>21528.63235</v>
      </c>
      <c r="G9" s="32">
        <v>5.3844019999999999E-2</v>
      </c>
      <c r="H9" s="27" t="s">
        <v>144</v>
      </c>
    </row>
    <row r="10" spans="1:9" x14ac:dyDescent="0.2">
      <c r="A10" s="28">
        <v>4</v>
      </c>
      <c r="B10" s="29" t="s">
        <v>349</v>
      </c>
      <c r="C10" s="29" t="s">
        <v>350</v>
      </c>
      <c r="D10" s="29" t="s">
        <v>289</v>
      </c>
      <c r="E10" s="30">
        <v>6560070</v>
      </c>
      <c r="F10" s="31">
        <v>15253.474764000001</v>
      </c>
      <c r="G10" s="32">
        <v>3.8149580000000002E-2</v>
      </c>
      <c r="H10" s="27" t="s">
        <v>144</v>
      </c>
    </row>
    <row r="11" spans="1:9" x14ac:dyDescent="0.2">
      <c r="A11" s="28">
        <v>5</v>
      </c>
      <c r="B11" s="29" t="s">
        <v>322</v>
      </c>
      <c r="C11" s="29" t="s">
        <v>323</v>
      </c>
      <c r="D11" s="29" t="s">
        <v>28</v>
      </c>
      <c r="E11" s="30">
        <v>1179032</v>
      </c>
      <c r="F11" s="31">
        <v>13971.529200000001</v>
      </c>
      <c r="G11" s="32">
        <v>3.4943380000000003E-2</v>
      </c>
      <c r="H11" s="27" t="s">
        <v>144</v>
      </c>
    </row>
    <row r="12" spans="1:9" ht="25.5" x14ac:dyDescent="0.2">
      <c r="A12" s="28">
        <v>6</v>
      </c>
      <c r="B12" s="29" t="s">
        <v>48</v>
      </c>
      <c r="C12" s="29" t="s">
        <v>49</v>
      </c>
      <c r="D12" s="29" t="s">
        <v>50</v>
      </c>
      <c r="E12" s="30">
        <v>1090073</v>
      </c>
      <c r="F12" s="31">
        <v>13260.738045</v>
      </c>
      <c r="G12" s="32">
        <v>3.316566E-2</v>
      </c>
      <c r="H12" s="27" t="s">
        <v>144</v>
      </c>
    </row>
    <row r="13" spans="1:9" x14ac:dyDescent="0.2">
      <c r="A13" s="28">
        <v>7</v>
      </c>
      <c r="B13" s="29" t="s">
        <v>26</v>
      </c>
      <c r="C13" s="29" t="s">
        <v>27</v>
      </c>
      <c r="D13" s="29" t="s">
        <v>28</v>
      </c>
      <c r="E13" s="30">
        <v>829125</v>
      </c>
      <c r="F13" s="31">
        <v>11831.61375</v>
      </c>
      <c r="G13" s="32">
        <v>2.9591360000000001E-2</v>
      </c>
      <c r="H13" s="27" t="s">
        <v>144</v>
      </c>
    </row>
    <row r="14" spans="1:9" x14ac:dyDescent="0.2">
      <c r="A14" s="28">
        <v>8</v>
      </c>
      <c r="B14" s="29" t="s">
        <v>62</v>
      </c>
      <c r="C14" s="29" t="s">
        <v>63</v>
      </c>
      <c r="D14" s="29" t="s">
        <v>16</v>
      </c>
      <c r="E14" s="30">
        <v>693754</v>
      </c>
      <c r="F14" s="31">
        <v>11718.198813999999</v>
      </c>
      <c r="G14" s="32">
        <v>2.9307710000000001E-2</v>
      </c>
      <c r="H14" s="27" t="s">
        <v>144</v>
      </c>
    </row>
    <row r="15" spans="1:9" x14ac:dyDescent="0.2">
      <c r="A15" s="28">
        <v>9</v>
      </c>
      <c r="B15" s="29" t="s">
        <v>683</v>
      </c>
      <c r="C15" s="29" t="s">
        <v>684</v>
      </c>
      <c r="D15" s="29" t="s">
        <v>196</v>
      </c>
      <c r="E15" s="30">
        <v>164533</v>
      </c>
      <c r="F15" s="31">
        <v>11479.467409999999</v>
      </c>
      <c r="G15" s="32">
        <v>2.8710630000000001E-2</v>
      </c>
      <c r="H15" s="27" t="s">
        <v>144</v>
      </c>
    </row>
    <row r="16" spans="1:9" x14ac:dyDescent="0.2">
      <c r="A16" s="28">
        <v>10</v>
      </c>
      <c r="B16" s="29" t="s">
        <v>254</v>
      </c>
      <c r="C16" s="29" t="s">
        <v>255</v>
      </c>
      <c r="D16" s="29" t="s">
        <v>256</v>
      </c>
      <c r="E16" s="30">
        <v>1864265</v>
      </c>
      <c r="F16" s="31">
        <v>11453.112027499999</v>
      </c>
      <c r="G16" s="32">
        <v>2.8644719999999999E-2</v>
      </c>
      <c r="H16" s="27" t="s">
        <v>144</v>
      </c>
    </row>
    <row r="17" spans="1:8" x14ac:dyDescent="0.2">
      <c r="A17" s="28">
        <v>11</v>
      </c>
      <c r="B17" s="29" t="s">
        <v>446</v>
      </c>
      <c r="C17" s="29" t="s">
        <v>447</v>
      </c>
      <c r="D17" s="29" t="s">
        <v>95</v>
      </c>
      <c r="E17" s="30">
        <v>1021250</v>
      </c>
      <c r="F17" s="31">
        <v>10316.6675</v>
      </c>
      <c r="G17" s="32">
        <v>2.580242E-2</v>
      </c>
      <c r="H17" s="27" t="s">
        <v>144</v>
      </c>
    </row>
    <row r="18" spans="1:8" x14ac:dyDescent="0.2">
      <c r="A18" s="28">
        <v>12</v>
      </c>
      <c r="B18" s="29" t="s">
        <v>51</v>
      </c>
      <c r="C18" s="29" t="s">
        <v>52</v>
      </c>
      <c r="D18" s="29" t="s">
        <v>16</v>
      </c>
      <c r="E18" s="30">
        <v>2418626</v>
      </c>
      <c r="F18" s="31">
        <v>9872.8313319999997</v>
      </c>
      <c r="G18" s="32">
        <v>2.4692370000000002E-2</v>
      </c>
      <c r="H18" s="27" t="s">
        <v>144</v>
      </c>
    </row>
    <row r="19" spans="1:8" x14ac:dyDescent="0.2">
      <c r="A19" s="28">
        <v>13</v>
      </c>
      <c r="B19" s="29" t="s">
        <v>634</v>
      </c>
      <c r="C19" s="29" t="s">
        <v>635</v>
      </c>
      <c r="D19" s="29" t="s">
        <v>95</v>
      </c>
      <c r="E19" s="30">
        <v>502703</v>
      </c>
      <c r="F19" s="31">
        <v>9810.7517480000006</v>
      </c>
      <c r="G19" s="32">
        <v>2.4537099999999999E-2</v>
      </c>
      <c r="H19" s="27" t="s">
        <v>144</v>
      </c>
    </row>
    <row r="20" spans="1:8" x14ac:dyDescent="0.2">
      <c r="A20" s="28">
        <v>14</v>
      </c>
      <c r="B20" s="29" t="s">
        <v>277</v>
      </c>
      <c r="C20" s="29" t="s">
        <v>278</v>
      </c>
      <c r="D20" s="29" t="s">
        <v>95</v>
      </c>
      <c r="E20" s="30">
        <v>1557344</v>
      </c>
      <c r="F20" s="31">
        <v>9526.2732479999995</v>
      </c>
      <c r="G20" s="32">
        <v>2.3825610000000001E-2</v>
      </c>
      <c r="H20" s="27" t="s">
        <v>144</v>
      </c>
    </row>
    <row r="21" spans="1:8" x14ac:dyDescent="0.2">
      <c r="A21" s="28">
        <v>15</v>
      </c>
      <c r="B21" s="29" t="s">
        <v>370</v>
      </c>
      <c r="C21" s="29" t="s">
        <v>371</v>
      </c>
      <c r="D21" s="29" t="s">
        <v>28</v>
      </c>
      <c r="E21" s="30">
        <v>22286806</v>
      </c>
      <c r="F21" s="31">
        <v>9500.8653978000002</v>
      </c>
      <c r="G21" s="32">
        <v>2.3762060000000002E-2</v>
      </c>
      <c r="H21" s="27" t="s">
        <v>144</v>
      </c>
    </row>
    <row r="22" spans="1:8" x14ac:dyDescent="0.2">
      <c r="A22" s="28">
        <v>16</v>
      </c>
      <c r="B22" s="29" t="s">
        <v>357</v>
      </c>
      <c r="C22" s="29" t="s">
        <v>358</v>
      </c>
      <c r="D22" s="29" t="s">
        <v>55</v>
      </c>
      <c r="E22" s="30">
        <v>275874</v>
      </c>
      <c r="F22" s="31">
        <v>9323.7135780000008</v>
      </c>
      <c r="G22" s="32">
        <v>2.3318999999999999E-2</v>
      </c>
      <c r="H22" s="27" t="s">
        <v>144</v>
      </c>
    </row>
    <row r="23" spans="1:8" x14ac:dyDescent="0.2">
      <c r="A23" s="28">
        <v>17</v>
      </c>
      <c r="B23" s="29" t="s">
        <v>435</v>
      </c>
      <c r="C23" s="29" t="s">
        <v>436</v>
      </c>
      <c r="D23" s="29" t="s">
        <v>28</v>
      </c>
      <c r="E23" s="30">
        <v>1021586</v>
      </c>
      <c r="F23" s="31">
        <v>8564.9770239999998</v>
      </c>
      <c r="G23" s="32">
        <v>2.1421369999999999E-2</v>
      </c>
      <c r="H23" s="27" t="s">
        <v>144</v>
      </c>
    </row>
    <row r="24" spans="1:8" x14ac:dyDescent="0.2">
      <c r="A24" s="28">
        <v>18</v>
      </c>
      <c r="B24" s="29" t="s">
        <v>360</v>
      </c>
      <c r="C24" s="29" t="s">
        <v>361</v>
      </c>
      <c r="D24" s="29" t="s">
        <v>196</v>
      </c>
      <c r="E24" s="30">
        <v>1639820</v>
      </c>
      <c r="F24" s="31">
        <v>8280.2710900000002</v>
      </c>
      <c r="G24" s="32">
        <v>2.0709310000000002E-2</v>
      </c>
      <c r="H24" s="27" t="s">
        <v>144</v>
      </c>
    </row>
    <row r="25" spans="1:8" x14ac:dyDescent="0.2">
      <c r="A25" s="28">
        <v>19</v>
      </c>
      <c r="B25" s="29" t="s">
        <v>340</v>
      </c>
      <c r="C25" s="29" t="s">
        <v>341</v>
      </c>
      <c r="D25" s="29" t="s">
        <v>267</v>
      </c>
      <c r="E25" s="30">
        <v>504624</v>
      </c>
      <c r="F25" s="31">
        <v>7993.2441600000002</v>
      </c>
      <c r="G25" s="32">
        <v>1.9991439999999999E-2</v>
      </c>
      <c r="H25" s="27" t="s">
        <v>144</v>
      </c>
    </row>
    <row r="26" spans="1:8" x14ac:dyDescent="0.2">
      <c r="A26" s="28">
        <v>20</v>
      </c>
      <c r="B26" s="29" t="s">
        <v>212</v>
      </c>
      <c r="C26" s="29" t="s">
        <v>213</v>
      </c>
      <c r="D26" s="29" t="s">
        <v>58</v>
      </c>
      <c r="E26" s="30">
        <v>457842</v>
      </c>
      <c r="F26" s="31">
        <v>7620.7800900000002</v>
      </c>
      <c r="G26" s="32">
        <v>1.9059889999999999E-2</v>
      </c>
      <c r="H26" s="27" t="s">
        <v>144</v>
      </c>
    </row>
    <row r="27" spans="1:8" x14ac:dyDescent="0.2">
      <c r="A27" s="28">
        <v>21</v>
      </c>
      <c r="B27" s="29" t="s">
        <v>362</v>
      </c>
      <c r="C27" s="29" t="s">
        <v>363</v>
      </c>
      <c r="D27" s="29" t="s">
        <v>223</v>
      </c>
      <c r="E27" s="30">
        <v>1990973</v>
      </c>
      <c r="F27" s="31">
        <v>6301.429545</v>
      </c>
      <c r="G27" s="32">
        <v>1.5760139999999999E-2</v>
      </c>
      <c r="H27" s="27" t="s">
        <v>144</v>
      </c>
    </row>
    <row r="28" spans="1:8" x14ac:dyDescent="0.2">
      <c r="A28" s="28">
        <v>22</v>
      </c>
      <c r="B28" s="29" t="s">
        <v>334</v>
      </c>
      <c r="C28" s="29" t="s">
        <v>335</v>
      </c>
      <c r="D28" s="29" t="s">
        <v>289</v>
      </c>
      <c r="E28" s="30">
        <v>87667</v>
      </c>
      <c r="F28" s="31">
        <v>6197.6185649999998</v>
      </c>
      <c r="G28" s="32">
        <v>1.550051E-2</v>
      </c>
      <c r="H28" s="27" t="s">
        <v>144</v>
      </c>
    </row>
    <row r="29" spans="1:8" x14ac:dyDescent="0.2">
      <c r="A29" s="28">
        <v>23</v>
      </c>
      <c r="B29" s="29" t="s">
        <v>374</v>
      </c>
      <c r="C29" s="29" t="s">
        <v>375</v>
      </c>
      <c r="D29" s="29" t="s">
        <v>28</v>
      </c>
      <c r="E29" s="30">
        <v>9120524</v>
      </c>
      <c r="F29" s="31">
        <v>6106.190818</v>
      </c>
      <c r="G29" s="32">
        <v>1.527184E-2</v>
      </c>
      <c r="H29" s="27" t="s">
        <v>144</v>
      </c>
    </row>
    <row r="30" spans="1:8" x14ac:dyDescent="0.2">
      <c r="A30" s="28">
        <v>24</v>
      </c>
      <c r="B30" s="29" t="s">
        <v>233</v>
      </c>
      <c r="C30" s="29" t="s">
        <v>234</v>
      </c>
      <c r="D30" s="29" t="s">
        <v>223</v>
      </c>
      <c r="E30" s="30">
        <v>732261</v>
      </c>
      <c r="F30" s="31">
        <v>5796.2119455000002</v>
      </c>
      <c r="G30" s="32">
        <v>1.449657E-2</v>
      </c>
      <c r="H30" s="27" t="s">
        <v>144</v>
      </c>
    </row>
    <row r="31" spans="1:8" x14ac:dyDescent="0.2">
      <c r="A31" s="28">
        <v>25</v>
      </c>
      <c r="B31" s="29" t="s">
        <v>366</v>
      </c>
      <c r="C31" s="29" t="s">
        <v>367</v>
      </c>
      <c r="D31" s="29" t="s">
        <v>28</v>
      </c>
      <c r="E31" s="30">
        <v>1561198</v>
      </c>
      <c r="F31" s="31">
        <v>5514.9319349999996</v>
      </c>
      <c r="G31" s="32">
        <v>1.3793079999999999E-2</v>
      </c>
      <c r="H31" s="27" t="s">
        <v>144</v>
      </c>
    </row>
    <row r="32" spans="1:8" x14ac:dyDescent="0.2">
      <c r="A32" s="28">
        <v>26</v>
      </c>
      <c r="B32" s="29" t="s">
        <v>93</v>
      </c>
      <c r="C32" s="29" t="s">
        <v>94</v>
      </c>
      <c r="D32" s="29" t="s">
        <v>95</v>
      </c>
      <c r="E32" s="30">
        <v>1260897</v>
      </c>
      <c r="F32" s="31">
        <v>5297.0282969999998</v>
      </c>
      <c r="G32" s="32">
        <v>1.3248090000000001E-2</v>
      </c>
      <c r="H32" s="27" t="s">
        <v>144</v>
      </c>
    </row>
    <row r="33" spans="1:8" x14ac:dyDescent="0.2">
      <c r="A33" s="28">
        <v>27</v>
      </c>
      <c r="B33" s="29" t="s">
        <v>320</v>
      </c>
      <c r="C33" s="29" t="s">
        <v>321</v>
      </c>
      <c r="D33" s="29" t="s">
        <v>199</v>
      </c>
      <c r="E33" s="30">
        <v>344194</v>
      </c>
      <c r="F33" s="31">
        <v>5163.2541940000001</v>
      </c>
      <c r="G33" s="32">
        <v>1.291352E-2</v>
      </c>
      <c r="H33" s="27" t="s">
        <v>144</v>
      </c>
    </row>
    <row r="34" spans="1:8" x14ac:dyDescent="0.2">
      <c r="A34" s="28">
        <v>28</v>
      </c>
      <c r="B34" s="29" t="s">
        <v>760</v>
      </c>
      <c r="C34" s="29" t="s">
        <v>761</v>
      </c>
      <c r="D34" s="29" t="s">
        <v>199</v>
      </c>
      <c r="E34" s="30">
        <v>109074</v>
      </c>
      <c r="F34" s="31">
        <v>5002.6790099999998</v>
      </c>
      <c r="G34" s="32">
        <v>1.2511909999999999E-2</v>
      </c>
      <c r="H34" s="27" t="s">
        <v>144</v>
      </c>
    </row>
    <row r="35" spans="1:8" x14ac:dyDescent="0.2">
      <c r="A35" s="28">
        <v>29</v>
      </c>
      <c r="B35" s="29" t="s">
        <v>332</v>
      </c>
      <c r="C35" s="29" t="s">
        <v>333</v>
      </c>
      <c r="D35" s="29" t="s">
        <v>228</v>
      </c>
      <c r="E35" s="30">
        <v>80256</v>
      </c>
      <c r="F35" s="31">
        <v>4918.0876799999996</v>
      </c>
      <c r="G35" s="32">
        <v>1.230034E-2</v>
      </c>
      <c r="H35" s="27" t="s">
        <v>144</v>
      </c>
    </row>
    <row r="36" spans="1:8" x14ac:dyDescent="0.2">
      <c r="A36" s="28">
        <v>30</v>
      </c>
      <c r="B36" s="29" t="s">
        <v>398</v>
      </c>
      <c r="C36" s="29" t="s">
        <v>399</v>
      </c>
      <c r="D36" s="29" t="s">
        <v>223</v>
      </c>
      <c r="E36" s="30">
        <v>717133</v>
      </c>
      <c r="F36" s="31">
        <v>4809.8110310000002</v>
      </c>
      <c r="G36" s="32">
        <v>1.202954E-2</v>
      </c>
      <c r="H36" s="27" t="s">
        <v>144</v>
      </c>
    </row>
    <row r="37" spans="1:8" x14ac:dyDescent="0.2">
      <c r="A37" s="28">
        <v>31</v>
      </c>
      <c r="B37" s="29" t="s">
        <v>194</v>
      </c>
      <c r="C37" s="29" t="s">
        <v>195</v>
      </c>
      <c r="D37" s="29" t="s">
        <v>196</v>
      </c>
      <c r="E37" s="30">
        <v>670186</v>
      </c>
      <c r="F37" s="31">
        <v>4594.4601229999998</v>
      </c>
      <c r="G37" s="32">
        <v>1.149094E-2</v>
      </c>
      <c r="H37" s="27" t="s">
        <v>144</v>
      </c>
    </row>
    <row r="38" spans="1:8" x14ac:dyDescent="0.2">
      <c r="A38" s="28">
        <v>32</v>
      </c>
      <c r="B38" s="29" t="s">
        <v>392</v>
      </c>
      <c r="C38" s="29" t="s">
        <v>393</v>
      </c>
      <c r="D38" s="29" t="s">
        <v>199</v>
      </c>
      <c r="E38" s="30">
        <v>1050270</v>
      </c>
      <c r="F38" s="31">
        <v>4556.0712599999997</v>
      </c>
      <c r="G38" s="32">
        <v>1.1394929999999999E-2</v>
      </c>
      <c r="H38" s="27" t="s">
        <v>144</v>
      </c>
    </row>
    <row r="39" spans="1:8" x14ac:dyDescent="0.2">
      <c r="A39" s="28">
        <v>33</v>
      </c>
      <c r="B39" s="29" t="s">
        <v>513</v>
      </c>
      <c r="C39" s="29" t="s">
        <v>514</v>
      </c>
      <c r="D39" s="29" t="s">
        <v>199</v>
      </c>
      <c r="E39" s="30">
        <v>275867</v>
      </c>
      <c r="F39" s="31">
        <v>4146.2810099999997</v>
      </c>
      <c r="G39" s="32">
        <v>1.0370020000000001E-2</v>
      </c>
      <c r="H39" s="27" t="s">
        <v>144</v>
      </c>
    </row>
    <row r="40" spans="1:8" x14ac:dyDescent="0.2">
      <c r="A40" s="28">
        <v>34</v>
      </c>
      <c r="B40" s="29" t="s">
        <v>120</v>
      </c>
      <c r="C40" s="29" t="s">
        <v>121</v>
      </c>
      <c r="D40" s="29" t="s">
        <v>61</v>
      </c>
      <c r="E40" s="30">
        <v>1343146</v>
      </c>
      <c r="F40" s="31">
        <v>4103.9826030000004</v>
      </c>
      <c r="G40" s="32">
        <v>1.0264229999999999E-2</v>
      </c>
      <c r="H40" s="27" t="s">
        <v>144</v>
      </c>
    </row>
    <row r="41" spans="1:8" x14ac:dyDescent="0.2">
      <c r="A41" s="28">
        <v>35</v>
      </c>
      <c r="B41" s="29" t="s">
        <v>389</v>
      </c>
      <c r="C41" s="29" t="s">
        <v>390</v>
      </c>
      <c r="D41" s="29" t="s">
        <v>391</v>
      </c>
      <c r="E41" s="30">
        <v>425515</v>
      </c>
      <c r="F41" s="31">
        <v>4010.0533599999999</v>
      </c>
      <c r="G41" s="32">
        <v>1.002931E-2</v>
      </c>
      <c r="H41" s="27" t="s">
        <v>144</v>
      </c>
    </row>
    <row r="42" spans="1:8" x14ac:dyDescent="0.2">
      <c r="A42" s="28">
        <v>36</v>
      </c>
      <c r="B42" s="29" t="s">
        <v>385</v>
      </c>
      <c r="C42" s="29" t="s">
        <v>386</v>
      </c>
      <c r="D42" s="29" t="s">
        <v>95</v>
      </c>
      <c r="E42" s="30">
        <v>214055</v>
      </c>
      <c r="F42" s="31">
        <v>3990.199255</v>
      </c>
      <c r="G42" s="32">
        <v>9.9796599999999996E-3</v>
      </c>
      <c r="H42" s="27" t="s">
        <v>144</v>
      </c>
    </row>
    <row r="43" spans="1:8" x14ac:dyDescent="0.2">
      <c r="A43" s="28">
        <v>37</v>
      </c>
      <c r="B43" s="29" t="s">
        <v>410</v>
      </c>
      <c r="C43" s="29" t="s">
        <v>411</v>
      </c>
      <c r="D43" s="29" t="s">
        <v>267</v>
      </c>
      <c r="E43" s="30">
        <v>1096915</v>
      </c>
      <c r="F43" s="31">
        <v>3440.4738975</v>
      </c>
      <c r="G43" s="32">
        <v>8.6047699999999994E-3</v>
      </c>
      <c r="H43" s="27" t="s">
        <v>144</v>
      </c>
    </row>
    <row r="44" spans="1:8" ht="25.5" x14ac:dyDescent="0.2">
      <c r="A44" s="28">
        <v>38</v>
      </c>
      <c r="B44" s="29" t="s">
        <v>382</v>
      </c>
      <c r="C44" s="29" t="s">
        <v>383</v>
      </c>
      <c r="D44" s="29" t="s">
        <v>384</v>
      </c>
      <c r="E44" s="30">
        <v>941308</v>
      </c>
      <c r="F44" s="31">
        <v>3176.9144999999999</v>
      </c>
      <c r="G44" s="32">
        <v>7.9456000000000006E-3</v>
      </c>
      <c r="H44" s="27" t="s">
        <v>144</v>
      </c>
    </row>
    <row r="45" spans="1:8" x14ac:dyDescent="0.2">
      <c r="A45" s="28">
        <v>39</v>
      </c>
      <c r="B45" s="29" t="s">
        <v>491</v>
      </c>
      <c r="C45" s="29" t="s">
        <v>492</v>
      </c>
      <c r="D45" s="29" t="s">
        <v>256</v>
      </c>
      <c r="E45" s="30">
        <v>673568</v>
      </c>
      <c r="F45" s="31">
        <v>3023.309968</v>
      </c>
      <c r="G45" s="32">
        <v>7.5614300000000001E-3</v>
      </c>
      <c r="H45" s="27" t="s">
        <v>144</v>
      </c>
    </row>
    <row r="46" spans="1:8" x14ac:dyDescent="0.2">
      <c r="A46" s="28">
        <v>40</v>
      </c>
      <c r="B46" s="29" t="s">
        <v>722</v>
      </c>
      <c r="C46" s="29" t="s">
        <v>723</v>
      </c>
      <c r="D46" s="29" t="s">
        <v>196</v>
      </c>
      <c r="E46" s="30">
        <v>175187</v>
      </c>
      <c r="F46" s="31">
        <v>2980.8068050000002</v>
      </c>
      <c r="G46" s="32">
        <v>7.45512E-3</v>
      </c>
      <c r="H46" s="27" t="s">
        <v>144</v>
      </c>
    </row>
    <row r="47" spans="1:8" x14ac:dyDescent="0.2">
      <c r="A47" s="28">
        <v>41</v>
      </c>
      <c r="B47" s="29" t="s">
        <v>780</v>
      </c>
      <c r="C47" s="29" t="s">
        <v>781</v>
      </c>
      <c r="D47" s="29" t="s">
        <v>289</v>
      </c>
      <c r="E47" s="30">
        <v>918536</v>
      </c>
      <c r="F47" s="31">
        <v>2906.2479039999998</v>
      </c>
      <c r="G47" s="32">
        <v>7.2686499999999998E-3</v>
      </c>
      <c r="H47" s="27" t="s">
        <v>144</v>
      </c>
    </row>
    <row r="48" spans="1:8" x14ac:dyDescent="0.2">
      <c r="A48" s="28">
        <v>42</v>
      </c>
      <c r="B48" s="29" t="s">
        <v>474</v>
      </c>
      <c r="C48" s="29" t="s">
        <v>475</v>
      </c>
      <c r="D48" s="29" t="s">
        <v>228</v>
      </c>
      <c r="E48" s="30">
        <v>130000</v>
      </c>
      <c r="F48" s="31">
        <v>2879.89</v>
      </c>
      <c r="G48" s="32">
        <v>7.2027300000000001E-3</v>
      </c>
      <c r="H48" s="27" t="s">
        <v>144</v>
      </c>
    </row>
    <row r="49" spans="1:8" x14ac:dyDescent="0.2">
      <c r="A49" s="28">
        <v>43</v>
      </c>
      <c r="B49" s="29" t="s">
        <v>224</v>
      </c>
      <c r="C49" s="29" t="s">
        <v>225</v>
      </c>
      <c r="D49" s="29" t="s">
        <v>199</v>
      </c>
      <c r="E49" s="30">
        <v>38634</v>
      </c>
      <c r="F49" s="31">
        <v>2822.2136999999998</v>
      </c>
      <c r="G49" s="32">
        <v>7.0584799999999998E-3</v>
      </c>
      <c r="H49" s="27" t="s">
        <v>144</v>
      </c>
    </row>
    <row r="50" spans="1:8" x14ac:dyDescent="0.2">
      <c r="A50" s="28">
        <v>44</v>
      </c>
      <c r="B50" s="29" t="s">
        <v>484</v>
      </c>
      <c r="C50" s="29" t="s">
        <v>485</v>
      </c>
      <c r="D50" s="29" t="s">
        <v>55</v>
      </c>
      <c r="E50" s="30">
        <v>756074</v>
      </c>
      <c r="F50" s="31">
        <v>2625.845002</v>
      </c>
      <c r="G50" s="32">
        <v>6.5673499999999996E-3</v>
      </c>
      <c r="H50" s="27" t="s">
        <v>144</v>
      </c>
    </row>
    <row r="51" spans="1:8" x14ac:dyDescent="0.2">
      <c r="A51" s="28">
        <v>45</v>
      </c>
      <c r="B51" s="29" t="s">
        <v>59</v>
      </c>
      <c r="C51" s="29" t="s">
        <v>60</v>
      </c>
      <c r="D51" s="29" t="s">
        <v>61</v>
      </c>
      <c r="E51" s="30">
        <v>44887</v>
      </c>
      <c r="F51" s="31">
        <v>2356.343065</v>
      </c>
      <c r="G51" s="32">
        <v>5.8933099999999997E-3</v>
      </c>
      <c r="H51" s="27" t="s">
        <v>144</v>
      </c>
    </row>
    <row r="52" spans="1:8" x14ac:dyDescent="0.2">
      <c r="A52" s="28">
        <v>46</v>
      </c>
      <c r="B52" s="29" t="s">
        <v>489</v>
      </c>
      <c r="C52" s="29" t="s">
        <v>490</v>
      </c>
      <c r="D52" s="29" t="s">
        <v>228</v>
      </c>
      <c r="E52" s="30">
        <v>202966</v>
      </c>
      <c r="F52" s="31">
        <v>2068.8324379999999</v>
      </c>
      <c r="G52" s="32">
        <v>5.1742400000000001E-3</v>
      </c>
      <c r="H52" s="27" t="s">
        <v>144</v>
      </c>
    </row>
    <row r="53" spans="1:8" x14ac:dyDescent="0.2">
      <c r="A53" s="28">
        <v>47</v>
      </c>
      <c r="B53" s="29" t="s">
        <v>400</v>
      </c>
      <c r="C53" s="29" t="s">
        <v>401</v>
      </c>
      <c r="D53" s="29" t="s">
        <v>95</v>
      </c>
      <c r="E53" s="30">
        <v>22569</v>
      </c>
      <c r="F53" s="31">
        <v>245.67484949999999</v>
      </c>
      <c r="G53" s="32">
        <v>6.1443999999999995E-4</v>
      </c>
      <c r="H53" s="27" t="s">
        <v>144</v>
      </c>
    </row>
    <row r="54" spans="1:8" x14ac:dyDescent="0.2">
      <c r="A54" s="28">
        <v>48</v>
      </c>
      <c r="B54" s="29" t="s">
        <v>380</v>
      </c>
      <c r="C54" s="29" t="s">
        <v>381</v>
      </c>
      <c r="D54" s="29" t="s">
        <v>228</v>
      </c>
      <c r="E54" s="30">
        <v>140</v>
      </c>
      <c r="F54" s="31">
        <v>3.2372200000000002</v>
      </c>
      <c r="G54" s="112" t="s">
        <v>142</v>
      </c>
      <c r="H54" s="27" t="s">
        <v>144</v>
      </c>
    </row>
    <row r="55" spans="1:8" x14ac:dyDescent="0.2">
      <c r="A55" s="25"/>
      <c r="B55" s="25"/>
      <c r="C55" s="26" t="s">
        <v>143</v>
      </c>
      <c r="D55" s="25"/>
      <c r="E55" s="25" t="s">
        <v>144</v>
      </c>
      <c r="F55" s="33">
        <v>363327.93607380003</v>
      </c>
      <c r="G55" s="34">
        <v>0.90869847000000004</v>
      </c>
      <c r="H55" s="27" t="s">
        <v>144</v>
      </c>
    </row>
    <row r="56" spans="1:8" x14ac:dyDescent="0.2">
      <c r="A56" s="25"/>
      <c r="B56" s="25"/>
      <c r="C56" s="35"/>
      <c r="D56" s="25"/>
      <c r="E56" s="25"/>
      <c r="F56" s="36"/>
      <c r="G56" s="36"/>
      <c r="H56" s="27" t="s">
        <v>144</v>
      </c>
    </row>
    <row r="57" spans="1:8" x14ac:dyDescent="0.2">
      <c r="A57" s="25"/>
      <c r="B57" s="25"/>
      <c r="C57" s="26" t="s">
        <v>145</v>
      </c>
      <c r="D57" s="25"/>
      <c r="E57" s="25"/>
      <c r="F57" s="25"/>
      <c r="G57" s="25"/>
      <c r="H57" s="27" t="s">
        <v>144</v>
      </c>
    </row>
    <row r="58" spans="1:8" x14ac:dyDescent="0.2">
      <c r="A58" s="28">
        <v>1</v>
      </c>
      <c r="B58" s="29" t="s">
        <v>799</v>
      </c>
      <c r="C58" s="38" t="s">
        <v>1039</v>
      </c>
      <c r="D58" s="29" t="s">
        <v>223</v>
      </c>
      <c r="E58" s="30">
        <v>37829</v>
      </c>
      <c r="F58" s="31">
        <v>3372.5718141420002</v>
      </c>
      <c r="G58" s="32">
        <v>8.4349400000000001E-3</v>
      </c>
      <c r="H58" s="27" t="s">
        <v>144</v>
      </c>
    </row>
    <row r="59" spans="1:8" x14ac:dyDescent="0.2">
      <c r="A59" s="25"/>
      <c r="B59" s="25"/>
      <c r="C59" s="26" t="s">
        <v>143</v>
      </c>
      <c r="D59" s="25"/>
      <c r="E59" s="25" t="s">
        <v>144</v>
      </c>
      <c r="F59" s="33">
        <v>3372.5718141420002</v>
      </c>
      <c r="G59" s="34">
        <v>8.4349400000000001E-3</v>
      </c>
      <c r="H59" s="27" t="s">
        <v>144</v>
      </c>
    </row>
    <row r="60" spans="1:8" x14ac:dyDescent="0.2">
      <c r="A60" s="25"/>
      <c r="B60" s="25"/>
      <c r="C60" s="35"/>
      <c r="D60" s="25"/>
      <c r="E60" s="25"/>
      <c r="F60" s="36"/>
      <c r="G60" s="36"/>
      <c r="H60" s="27" t="s">
        <v>144</v>
      </c>
    </row>
    <row r="61" spans="1:8" x14ac:dyDescent="0.2">
      <c r="A61" s="25"/>
      <c r="B61" s="25"/>
      <c r="C61" s="26" t="s">
        <v>147</v>
      </c>
      <c r="D61" s="25"/>
      <c r="E61" s="25"/>
      <c r="F61" s="25"/>
      <c r="G61" s="25"/>
      <c r="H61" s="27" t="s">
        <v>144</v>
      </c>
    </row>
    <row r="62" spans="1:8" x14ac:dyDescent="0.2">
      <c r="A62" s="25"/>
      <c r="B62" s="25"/>
      <c r="C62" s="26" t="s">
        <v>143</v>
      </c>
      <c r="D62" s="25"/>
      <c r="E62" s="25" t="s">
        <v>144</v>
      </c>
      <c r="F62" s="37" t="s">
        <v>146</v>
      </c>
      <c r="G62" s="34">
        <v>0</v>
      </c>
      <c r="H62" s="27" t="s">
        <v>144</v>
      </c>
    </row>
    <row r="63" spans="1:8" x14ac:dyDescent="0.2">
      <c r="A63" s="25"/>
      <c r="B63" s="25"/>
      <c r="C63" s="35"/>
      <c r="D63" s="25"/>
      <c r="E63" s="25"/>
      <c r="F63" s="36"/>
      <c r="G63" s="36"/>
      <c r="H63" s="27" t="s">
        <v>144</v>
      </c>
    </row>
    <row r="64" spans="1:8" x14ac:dyDescent="0.2">
      <c r="A64" s="25"/>
      <c r="B64" s="25"/>
      <c r="C64" s="26" t="s">
        <v>148</v>
      </c>
      <c r="D64" s="25"/>
      <c r="E64" s="25"/>
      <c r="F64" s="25"/>
      <c r="G64" s="25"/>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149</v>
      </c>
      <c r="D67" s="25"/>
      <c r="E67" s="25"/>
      <c r="F67" s="36"/>
      <c r="G67" s="36"/>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150</v>
      </c>
      <c r="D70" s="25"/>
      <c r="E70" s="25"/>
      <c r="F70" s="36"/>
      <c r="G70" s="36"/>
      <c r="H70" s="27" t="s">
        <v>144</v>
      </c>
    </row>
    <row r="71" spans="1:8" x14ac:dyDescent="0.2">
      <c r="A71" s="28">
        <v>1</v>
      </c>
      <c r="B71" s="29"/>
      <c r="C71" s="29" t="s">
        <v>897</v>
      </c>
      <c r="D71" s="29" t="s">
        <v>495</v>
      </c>
      <c r="E71" s="30">
        <v>223200</v>
      </c>
      <c r="F71" s="31">
        <v>5058.6048000000001</v>
      </c>
      <c r="G71" s="32">
        <v>1.265178E-2</v>
      </c>
      <c r="H71" s="27" t="s">
        <v>144</v>
      </c>
    </row>
    <row r="72" spans="1:8" x14ac:dyDescent="0.2">
      <c r="A72" s="25"/>
      <c r="B72" s="25"/>
      <c r="C72" s="26" t="s">
        <v>143</v>
      </c>
      <c r="D72" s="25"/>
      <c r="E72" s="25" t="s">
        <v>144</v>
      </c>
      <c r="F72" s="33">
        <v>5058.6048000000001</v>
      </c>
      <c r="G72" s="34">
        <v>1.265178E-2</v>
      </c>
      <c r="H72" s="27" t="s">
        <v>144</v>
      </c>
    </row>
    <row r="73" spans="1:8" x14ac:dyDescent="0.2">
      <c r="A73" s="25"/>
      <c r="B73" s="25"/>
      <c r="C73" s="35"/>
      <c r="D73" s="25"/>
      <c r="E73" s="25"/>
      <c r="F73" s="36"/>
      <c r="G73" s="36"/>
      <c r="H73" s="27" t="s">
        <v>144</v>
      </c>
    </row>
    <row r="74" spans="1:8" x14ac:dyDescent="0.2">
      <c r="A74" s="25"/>
      <c r="B74" s="25"/>
      <c r="C74" s="26" t="s">
        <v>151</v>
      </c>
      <c r="D74" s="25"/>
      <c r="E74" s="25"/>
      <c r="F74" s="33">
        <v>371759.11268794199</v>
      </c>
      <c r="G74" s="34">
        <v>0.92978519000000004</v>
      </c>
      <c r="H74" s="27" t="s">
        <v>144</v>
      </c>
    </row>
    <row r="75" spans="1:8" x14ac:dyDescent="0.2">
      <c r="A75" s="25"/>
      <c r="B75" s="25"/>
      <c r="C75" s="35"/>
      <c r="D75" s="25"/>
      <c r="E75" s="25"/>
      <c r="F75" s="36"/>
      <c r="G75" s="36"/>
      <c r="H75" s="27" t="s">
        <v>144</v>
      </c>
    </row>
    <row r="76" spans="1:8" x14ac:dyDescent="0.2">
      <c r="A76" s="25"/>
      <c r="B76" s="25"/>
      <c r="C76" s="26" t="s">
        <v>152</v>
      </c>
      <c r="D76" s="25"/>
      <c r="E76" s="25"/>
      <c r="F76" s="36"/>
      <c r="G76" s="36"/>
      <c r="H76" s="27" t="s">
        <v>144</v>
      </c>
    </row>
    <row r="77" spans="1:8" x14ac:dyDescent="0.2">
      <c r="A77" s="25"/>
      <c r="B77" s="25"/>
      <c r="C77" s="26" t="s">
        <v>10</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153</v>
      </c>
      <c r="D80" s="25"/>
      <c r="E80" s="25"/>
      <c r="F80" s="25"/>
      <c r="G80" s="25"/>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154</v>
      </c>
      <c r="D83" s="25"/>
      <c r="E83" s="25"/>
      <c r="F83" s="25"/>
      <c r="G83" s="25"/>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155</v>
      </c>
      <c r="D86" s="25"/>
      <c r="E86" s="25"/>
      <c r="F86" s="36"/>
      <c r="G86" s="36"/>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156</v>
      </c>
      <c r="D89" s="25"/>
      <c r="E89" s="25"/>
      <c r="F89" s="33">
        <v>0</v>
      </c>
      <c r="G89" s="34">
        <v>0</v>
      </c>
      <c r="H89" s="27" t="s">
        <v>144</v>
      </c>
    </row>
    <row r="90" spans="1:8" x14ac:dyDescent="0.2">
      <c r="A90" s="25"/>
      <c r="B90" s="25"/>
      <c r="C90" s="35"/>
      <c r="D90" s="25"/>
      <c r="E90" s="25"/>
      <c r="F90" s="36"/>
      <c r="G90" s="36"/>
      <c r="H90" s="27" t="s">
        <v>144</v>
      </c>
    </row>
    <row r="91" spans="1:8" x14ac:dyDescent="0.2">
      <c r="A91" s="25"/>
      <c r="B91" s="25"/>
      <c r="C91" s="26" t="s">
        <v>157</v>
      </c>
      <c r="D91" s="25"/>
      <c r="E91" s="25"/>
      <c r="F91" s="36"/>
      <c r="G91" s="36"/>
      <c r="H91" s="27" t="s">
        <v>144</v>
      </c>
    </row>
    <row r="92" spans="1:8" x14ac:dyDescent="0.2">
      <c r="A92" s="25"/>
      <c r="B92" s="25"/>
      <c r="C92" s="26" t="s">
        <v>158</v>
      </c>
      <c r="D92" s="25"/>
      <c r="E92" s="25"/>
      <c r="F92" s="36"/>
      <c r="G92" s="36"/>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159</v>
      </c>
      <c r="D95" s="25"/>
      <c r="E95" s="25"/>
      <c r="F95" s="36"/>
      <c r="G95" s="36"/>
      <c r="H95" s="27" t="s">
        <v>144</v>
      </c>
    </row>
    <row r="96" spans="1:8" x14ac:dyDescent="0.2">
      <c r="A96" s="25"/>
      <c r="B96" s="25"/>
      <c r="C96" s="26" t="s">
        <v>143</v>
      </c>
      <c r="D96" s="25"/>
      <c r="E96" s="25" t="s">
        <v>144</v>
      </c>
      <c r="F96" s="37" t="s">
        <v>146</v>
      </c>
      <c r="G96" s="34">
        <v>0</v>
      </c>
      <c r="H96" s="27" t="s">
        <v>144</v>
      </c>
    </row>
    <row r="97" spans="1:8" x14ac:dyDescent="0.2">
      <c r="A97" s="25"/>
      <c r="B97" s="25"/>
      <c r="C97" s="35"/>
      <c r="D97" s="25"/>
      <c r="E97" s="25"/>
      <c r="F97" s="36"/>
      <c r="G97" s="36"/>
      <c r="H97" s="27" t="s">
        <v>144</v>
      </c>
    </row>
    <row r="98" spans="1:8" x14ac:dyDescent="0.2">
      <c r="A98" s="25"/>
      <c r="B98" s="25"/>
      <c r="C98" s="26" t="s">
        <v>160</v>
      </c>
      <c r="D98" s="25"/>
      <c r="E98" s="25"/>
      <c r="F98" s="36"/>
      <c r="G98" s="36"/>
      <c r="H98" s="27" t="s">
        <v>144</v>
      </c>
    </row>
    <row r="99" spans="1:8" x14ac:dyDescent="0.2">
      <c r="A99" s="28">
        <v>1</v>
      </c>
      <c r="B99" s="29" t="s">
        <v>643</v>
      </c>
      <c r="C99" s="29" t="s">
        <v>1067</v>
      </c>
      <c r="D99" s="29" t="s">
        <v>498</v>
      </c>
      <c r="E99" s="30">
        <v>3000000</v>
      </c>
      <c r="F99" s="31">
        <v>2936.6729999999998</v>
      </c>
      <c r="G99" s="32">
        <v>7.3447399999999998E-3</v>
      </c>
      <c r="H99" s="27">
        <v>5.9180999999999999</v>
      </c>
    </row>
    <row r="100" spans="1:8" x14ac:dyDescent="0.2">
      <c r="A100" s="28">
        <v>2</v>
      </c>
      <c r="B100" s="29" t="s">
        <v>496</v>
      </c>
      <c r="C100" s="29" t="s">
        <v>497</v>
      </c>
      <c r="D100" s="29" t="s">
        <v>498</v>
      </c>
      <c r="E100" s="30">
        <v>1000000</v>
      </c>
      <c r="F100" s="31">
        <v>999.83900000000006</v>
      </c>
      <c r="G100" s="32">
        <v>2.5006400000000002E-3</v>
      </c>
      <c r="H100" s="27">
        <v>5.8650000000000002</v>
      </c>
    </row>
    <row r="101" spans="1:8" x14ac:dyDescent="0.2">
      <c r="A101" s="25"/>
      <c r="B101" s="25"/>
      <c r="C101" s="26" t="s">
        <v>143</v>
      </c>
      <c r="D101" s="25"/>
      <c r="E101" s="25" t="s">
        <v>144</v>
      </c>
      <c r="F101" s="33">
        <v>3936.5120000000002</v>
      </c>
      <c r="G101" s="34">
        <v>9.8453800000000008E-3</v>
      </c>
      <c r="H101" s="27" t="s">
        <v>144</v>
      </c>
    </row>
    <row r="102" spans="1:8" x14ac:dyDescent="0.2">
      <c r="A102" s="25"/>
      <c r="B102" s="25"/>
      <c r="C102" s="35"/>
      <c r="D102" s="25"/>
      <c r="E102" s="25"/>
      <c r="F102" s="36"/>
      <c r="G102" s="36"/>
      <c r="H102" s="27" t="s">
        <v>144</v>
      </c>
    </row>
    <row r="103" spans="1:8" x14ac:dyDescent="0.2">
      <c r="A103" s="25"/>
      <c r="B103" s="25"/>
      <c r="C103" s="26" t="s">
        <v>161</v>
      </c>
      <c r="D103" s="25"/>
      <c r="E103" s="25"/>
      <c r="F103" s="36"/>
      <c r="G103" s="36"/>
      <c r="H103" s="27" t="s">
        <v>144</v>
      </c>
    </row>
    <row r="104" spans="1:8" x14ac:dyDescent="0.2">
      <c r="A104" s="28">
        <v>1</v>
      </c>
      <c r="B104" s="29"/>
      <c r="C104" s="29" t="s">
        <v>162</v>
      </c>
      <c r="D104" s="29"/>
      <c r="E104" s="39"/>
      <c r="F104" s="31">
        <v>26311.532192475999</v>
      </c>
      <c r="G104" s="32">
        <v>6.5806249999999997E-2</v>
      </c>
      <c r="H104" s="27">
        <v>5.95</v>
      </c>
    </row>
    <row r="105" spans="1:8" x14ac:dyDescent="0.2">
      <c r="A105" s="25"/>
      <c r="B105" s="25"/>
      <c r="C105" s="26" t="s">
        <v>143</v>
      </c>
      <c r="D105" s="25"/>
      <c r="E105" s="25" t="s">
        <v>144</v>
      </c>
      <c r="F105" s="33">
        <v>26311.532192475999</v>
      </c>
      <c r="G105" s="34">
        <v>6.5806249999999997E-2</v>
      </c>
      <c r="H105" s="27" t="s">
        <v>144</v>
      </c>
    </row>
    <row r="106" spans="1:8" x14ac:dyDescent="0.2">
      <c r="A106" s="25"/>
      <c r="B106" s="25"/>
      <c r="C106" s="35"/>
      <c r="D106" s="25"/>
      <c r="E106" s="25"/>
      <c r="F106" s="36"/>
      <c r="G106" s="36"/>
      <c r="H106" s="27" t="s">
        <v>144</v>
      </c>
    </row>
    <row r="107" spans="1:8" x14ac:dyDescent="0.2">
      <c r="A107" s="25"/>
      <c r="B107" s="25"/>
      <c r="C107" s="26" t="s">
        <v>163</v>
      </c>
      <c r="D107" s="25"/>
      <c r="E107" s="25"/>
      <c r="F107" s="33">
        <v>30248.044192476002</v>
      </c>
      <c r="G107" s="34">
        <v>7.5651629999999997E-2</v>
      </c>
      <c r="H107" s="27" t="s">
        <v>144</v>
      </c>
    </row>
    <row r="108" spans="1:8" x14ac:dyDescent="0.2">
      <c r="A108" s="25"/>
      <c r="B108" s="25"/>
      <c r="C108" s="36"/>
      <c r="D108" s="25"/>
      <c r="E108" s="25"/>
      <c r="F108" s="25"/>
      <c r="G108" s="25"/>
      <c r="H108" s="27" t="s">
        <v>144</v>
      </c>
    </row>
    <row r="109" spans="1:8" x14ac:dyDescent="0.2">
      <c r="A109" s="25"/>
      <c r="B109" s="25"/>
      <c r="C109" s="26" t="s">
        <v>164</v>
      </c>
      <c r="D109" s="25"/>
      <c r="E109" s="25"/>
      <c r="F109" s="25"/>
      <c r="G109" s="25"/>
      <c r="H109" s="27" t="s">
        <v>144</v>
      </c>
    </row>
    <row r="110" spans="1:8" x14ac:dyDescent="0.2">
      <c r="A110" s="25"/>
      <c r="B110" s="25"/>
      <c r="C110" s="26" t="s">
        <v>165</v>
      </c>
      <c r="D110" s="25"/>
      <c r="E110" s="25"/>
      <c r="F110" s="25"/>
      <c r="G110" s="25"/>
      <c r="H110" s="27" t="s">
        <v>144</v>
      </c>
    </row>
    <row r="111" spans="1:8" ht="25.5" x14ac:dyDescent="0.2">
      <c r="A111" s="28">
        <v>1</v>
      </c>
      <c r="B111" s="29" t="s">
        <v>499</v>
      </c>
      <c r="C111" s="29" t="s">
        <v>500</v>
      </c>
      <c r="D111" s="29"/>
      <c r="E111" s="96">
        <v>13395446.6942</v>
      </c>
      <c r="F111" s="31">
        <v>2000.033959571</v>
      </c>
      <c r="G111" s="32">
        <v>5.0021700000000002E-3</v>
      </c>
      <c r="H111" s="27" t="s">
        <v>144</v>
      </c>
    </row>
    <row r="112" spans="1:8" x14ac:dyDescent="0.2">
      <c r="A112" s="25"/>
      <c r="B112" s="25"/>
      <c r="C112" s="26" t="s">
        <v>143</v>
      </c>
      <c r="D112" s="25"/>
      <c r="E112" s="25" t="s">
        <v>144</v>
      </c>
      <c r="F112" s="33">
        <v>2000.033959571</v>
      </c>
      <c r="G112" s="34">
        <v>5.0021700000000002E-3</v>
      </c>
      <c r="H112" s="27" t="s">
        <v>144</v>
      </c>
    </row>
    <row r="113" spans="1:17" x14ac:dyDescent="0.2">
      <c r="A113" s="25"/>
      <c r="B113" s="25"/>
      <c r="C113" s="35"/>
      <c r="D113" s="25"/>
      <c r="E113" s="25"/>
      <c r="F113" s="36"/>
      <c r="G113" s="36"/>
      <c r="H113" s="27" t="s">
        <v>144</v>
      </c>
    </row>
    <row r="114" spans="1:17" x14ac:dyDescent="0.2">
      <c r="A114" s="25"/>
      <c r="B114" s="25"/>
      <c r="C114" s="26" t="s">
        <v>166</v>
      </c>
      <c r="D114" s="25"/>
      <c r="E114" s="25"/>
      <c r="F114" s="25"/>
      <c r="G114" s="25"/>
      <c r="H114" s="27" t="s">
        <v>144</v>
      </c>
    </row>
    <row r="115" spans="1:17" x14ac:dyDescent="0.2">
      <c r="A115" s="25"/>
      <c r="B115" s="25"/>
      <c r="C115" s="26" t="s">
        <v>167</v>
      </c>
      <c r="D115" s="25"/>
      <c r="E115" s="25"/>
      <c r="F115" s="25"/>
      <c r="G115" s="25"/>
      <c r="H115" s="27" t="s">
        <v>144</v>
      </c>
    </row>
    <row r="116" spans="1:17" x14ac:dyDescent="0.2">
      <c r="A116" s="25"/>
      <c r="B116" s="25"/>
      <c r="C116" s="26" t="s">
        <v>143</v>
      </c>
      <c r="D116" s="25"/>
      <c r="E116" s="25" t="s">
        <v>144</v>
      </c>
      <c r="F116" s="37" t="s">
        <v>146</v>
      </c>
      <c r="G116" s="34">
        <v>0</v>
      </c>
      <c r="H116" s="27" t="s">
        <v>144</v>
      </c>
    </row>
    <row r="117" spans="1:17" x14ac:dyDescent="0.2">
      <c r="A117" s="25"/>
      <c r="B117" s="25"/>
      <c r="C117" s="35"/>
      <c r="D117" s="25"/>
      <c r="E117" s="25"/>
      <c r="F117" s="36"/>
      <c r="G117" s="36"/>
      <c r="H117" s="27" t="s">
        <v>144</v>
      </c>
    </row>
    <row r="118" spans="1:17" ht="25.5" x14ac:dyDescent="0.2">
      <c r="A118" s="25"/>
      <c r="B118" s="25"/>
      <c r="C118" s="26" t="s">
        <v>168</v>
      </c>
      <c r="D118" s="25"/>
      <c r="E118" s="25"/>
      <c r="F118" s="36"/>
      <c r="G118" s="36"/>
      <c r="H118" s="27" t="s">
        <v>144</v>
      </c>
    </row>
    <row r="119" spans="1:17" x14ac:dyDescent="0.2">
      <c r="A119" s="25"/>
      <c r="B119" s="25"/>
      <c r="C119" s="26" t="s">
        <v>143</v>
      </c>
      <c r="D119" s="25"/>
      <c r="E119" s="25" t="s">
        <v>144</v>
      </c>
      <c r="F119" s="37" t="s">
        <v>146</v>
      </c>
      <c r="G119" s="34">
        <v>0</v>
      </c>
      <c r="H119" s="27" t="s">
        <v>144</v>
      </c>
    </row>
    <row r="120" spans="1:17" x14ac:dyDescent="0.2">
      <c r="A120" s="25"/>
      <c r="B120" s="25"/>
      <c r="C120" s="35"/>
      <c r="D120" s="25"/>
      <c r="E120" s="25"/>
      <c r="F120" s="36"/>
      <c r="G120" s="36"/>
      <c r="H120" s="27" t="s">
        <v>144</v>
      </c>
    </row>
    <row r="121" spans="1:17" x14ac:dyDescent="0.2">
      <c r="A121" s="39"/>
      <c r="B121" s="29"/>
      <c r="C121" s="29" t="s">
        <v>501</v>
      </c>
      <c r="D121" s="29"/>
      <c r="E121" s="39"/>
      <c r="F121" s="31">
        <v>2485.2702067999999</v>
      </c>
      <c r="G121" s="32">
        <v>6.2157699999999998E-3</v>
      </c>
      <c r="H121" s="27" t="s">
        <v>144</v>
      </c>
    </row>
    <row r="122" spans="1:17" x14ac:dyDescent="0.2">
      <c r="A122" s="39"/>
      <c r="B122" s="29"/>
      <c r="C122" s="38" t="s">
        <v>898</v>
      </c>
      <c r="D122" s="29"/>
      <c r="E122" s="39"/>
      <c r="F122" s="31">
        <v>-6659.11973734</v>
      </c>
      <c r="G122" s="32">
        <v>-1.6654740000000001E-2</v>
      </c>
      <c r="H122" s="27" t="s">
        <v>144</v>
      </c>
    </row>
    <row r="123" spans="1:17" x14ac:dyDescent="0.2">
      <c r="A123" s="35"/>
      <c r="B123" s="35"/>
      <c r="C123" s="26" t="s">
        <v>170</v>
      </c>
      <c r="D123" s="36"/>
      <c r="E123" s="36"/>
      <c r="F123" s="33">
        <v>399833.341309449</v>
      </c>
      <c r="G123" s="40">
        <v>1.0000000200000001</v>
      </c>
      <c r="H123" s="27" t="s">
        <v>144</v>
      </c>
    </row>
    <row r="124" spans="1:17" x14ac:dyDescent="0.2">
      <c r="A124" s="41"/>
      <c r="B124" s="41"/>
      <c r="C124" s="41"/>
      <c r="D124" s="42"/>
      <c r="E124" s="42"/>
      <c r="F124" s="42"/>
      <c r="G124" s="42"/>
    </row>
    <row r="125" spans="1:17" x14ac:dyDescent="0.2">
      <c r="A125" s="43"/>
      <c r="B125" s="242" t="s">
        <v>873</v>
      </c>
      <c r="C125" s="242"/>
      <c r="D125" s="242"/>
      <c r="E125" s="242"/>
      <c r="F125" s="242"/>
      <c r="G125" s="242"/>
      <c r="H125" s="242"/>
      <c r="J125" s="45"/>
    </row>
    <row r="126" spans="1:17" x14ac:dyDescent="0.2">
      <c r="A126" s="43"/>
      <c r="B126" s="242" t="s">
        <v>874</v>
      </c>
      <c r="C126" s="242"/>
      <c r="D126" s="242"/>
      <c r="E126" s="242"/>
      <c r="F126" s="242"/>
      <c r="G126" s="242"/>
      <c r="H126" s="242"/>
      <c r="J126" s="45"/>
    </row>
    <row r="127" spans="1:17" x14ac:dyDescent="0.2">
      <c r="A127" s="43"/>
      <c r="B127" s="242" t="s">
        <v>875</v>
      </c>
      <c r="C127" s="242"/>
      <c r="D127" s="242"/>
      <c r="E127" s="242"/>
      <c r="F127" s="242"/>
      <c r="G127" s="242"/>
      <c r="H127" s="242"/>
      <c r="J127" s="45"/>
    </row>
    <row r="128" spans="1:17" s="47" customFormat="1" ht="66.75" customHeight="1" x14ac:dyDescent="0.25">
      <c r="A128" s="46"/>
      <c r="B128" s="243" t="s">
        <v>876</v>
      </c>
      <c r="C128" s="243"/>
      <c r="D128" s="243"/>
      <c r="E128" s="243"/>
      <c r="F128" s="243"/>
      <c r="G128" s="243"/>
      <c r="H128" s="243"/>
      <c r="I128"/>
      <c r="J128" s="45"/>
      <c r="K128"/>
      <c r="L128"/>
      <c r="M128"/>
      <c r="N128"/>
      <c r="O128"/>
      <c r="P128"/>
      <c r="Q128"/>
    </row>
    <row r="129" spans="1:10" x14ac:dyDescent="0.2">
      <c r="A129" s="43"/>
      <c r="B129" s="242" t="s">
        <v>877</v>
      </c>
      <c r="C129" s="242"/>
      <c r="D129" s="242"/>
      <c r="E129" s="242"/>
      <c r="F129" s="242"/>
      <c r="G129" s="242"/>
      <c r="H129" s="242"/>
      <c r="J129" s="45"/>
    </row>
    <row r="130" spans="1:10" x14ac:dyDescent="0.2">
      <c r="A130" s="48"/>
      <c r="B130" s="48"/>
      <c r="C130" s="48"/>
      <c r="D130" s="49"/>
      <c r="E130" s="49"/>
      <c r="F130" s="49"/>
      <c r="G130" s="49"/>
    </row>
    <row r="131" spans="1:10" x14ac:dyDescent="0.2">
      <c r="A131" s="48"/>
      <c r="B131" s="244" t="s">
        <v>171</v>
      </c>
      <c r="C131" s="245"/>
      <c r="D131" s="246"/>
      <c r="E131" s="50"/>
      <c r="F131" s="49"/>
      <c r="G131" s="49"/>
    </row>
    <row r="132" spans="1:10" ht="27.75" customHeight="1" x14ac:dyDescent="0.2">
      <c r="A132" s="48"/>
      <c r="B132" s="239" t="s">
        <v>172</v>
      </c>
      <c r="C132" s="240"/>
      <c r="D132" s="26" t="s">
        <v>173</v>
      </c>
      <c r="E132" s="50"/>
      <c r="F132" s="49"/>
      <c r="G132" s="49"/>
    </row>
    <row r="133" spans="1:10" ht="12.75" customHeight="1" x14ac:dyDescent="0.2">
      <c r="A133" s="43"/>
      <c r="B133" s="237" t="s">
        <v>879</v>
      </c>
      <c r="C133" s="238"/>
      <c r="D133" s="51" t="s">
        <v>173</v>
      </c>
      <c r="E133" s="52"/>
      <c r="F133" s="53"/>
      <c r="G133" s="53"/>
    </row>
    <row r="134" spans="1:10" x14ac:dyDescent="0.2">
      <c r="A134" s="48"/>
      <c r="B134" s="239" t="s">
        <v>174</v>
      </c>
      <c r="C134" s="240"/>
      <c r="D134" s="36" t="s">
        <v>144</v>
      </c>
      <c r="E134" s="50"/>
      <c r="F134" s="49"/>
      <c r="G134" s="49"/>
    </row>
    <row r="135" spans="1:10" x14ac:dyDescent="0.2">
      <c r="A135" s="54"/>
      <c r="B135" s="55" t="s">
        <v>144</v>
      </c>
      <c r="C135" s="55" t="s">
        <v>878</v>
      </c>
      <c r="D135" s="55" t="s">
        <v>175</v>
      </c>
      <c r="E135" s="54"/>
      <c r="F135" s="54"/>
      <c r="G135" s="54"/>
      <c r="H135" s="54"/>
      <c r="J135" s="45"/>
    </row>
    <row r="136" spans="1:10" x14ac:dyDescent="0.2">
      <c r="A136" s="54"/>
      <c r="B136" s="56" t="s">
        <v>176</v>
      </c>
      <c r="C136" s="57">
        <v>45747</v>
      </c>
      <c r="D136" s="57">
        <v>45777</v>
      </c>
      <c r="E136" s="54"/>
      <c r="F136" s="54"/>
      <c r="G136" s="54"/>
      <c r="J136" s="45"/>
    </row>
    <row r="137" spans="1:10" x14ac:dyDescent="0.2">
      <c r="A137" s="58"/>
      <c r="B137" s="29" t="s">
        <v>177</v>
      </c>
      <c r="C137" s="59">
        <v>33.509300000000003</v>
      </c>
      <c r="D137" s="59">
        <v>35.6068</v>
      </c>
      <c r="E137" s="58"/>
      <c r="F137" s="60"/>
      <c r="G137" s="61"/>
    </row>
    <row r="138" spans="1:10" x14ac:dyDescent="0.2">
      <c r="A138" s="58"/>
      <c r="B138" s="29" t="s">
        <v>909</v>
      </c>
      <c r="C138" s="59">
        <v>22.999099999999999</v>
      </c>
      <c r="D138" s="59">
        <v>24.438700000000001</v>
      </c>
      <c r="E138" s="58"/>
      <c r="F138" s="60"/>
      <c r="G138" s="61"/>
    </row>
    <row r="139" spans="1:10" x14ac:dyDescent="0.2">
      <c r="A139" s="58"/>
      <c r="B139" s="29" t="s">
        <v>178</v>
      </c>
      <c r="C139" s="59">
        <v>31.0623</v>
      </c>
      <c r="D139" s="59">
        <v>32.976900000000001</v>
      </c>
      <c r="E139" s="58"/>
      <c r="F139" s="60"/>
      <c r="G139" s="61"/>
    </row>
    <row r="140" spans="1:10" x14ac:dyDescent="0.2">
      <c r="A140" s="58"/>
      <c r="B140" s="29" t="s">
        <v>910</v>
      </c>
      <c r="C140" s="59">
        <v>21.296399999999998</v>
      </c>
      <c r="D140" s="59">
        <v>22.609000000000002</v>
      </c>
      <c r="E140" s="58"/>
      <c r="F140" s="60"/>
      <c r="G140" s="61"/>
    </row>
    <row r="141" spans="1:10" x14ac:dyDescent="0.2">
      <c r="A141" s="58"/>
      <c r="B141" s="58"/>
      <c r="C141" s="58"/>
      <c r="D141" s="58"/>
      <c r="E141" s="58"/>
      <c r="F141" s="58"/>
      <c r="G141" s="58"/>
    </row>
    <row r="142" spans="1:10" x14ac:dyDescent="0.2">
      <c r="A142" s="54"/>
      <c r="B142" s="237" t="s">
        <v>880</v>
      </c>
      <c r="C142" s="238"/>
      <c r="D142" s="51" t="s">
        <v>173</v>
      </c>
      <c r="E142" s="54"/>
      <c r="F142" s="54"/>
      <c r="G142" s="54"/>
    </row>
    <row r="143" spans="1:10" x14ac:dyDescent="0.2">
      <c r="A143" s="54"/>
      <c r="B143" s="93"/>
      <c r="C143" s="93"/>
      <c r="D143" s="93"/>
      <c r="E143" s="54"/>
      <c r="F143" s="54"/>
      <c r="G143" s="54"/>
    </row>
    <row r="144" spans="1:10" ht="29.1" customHeight="1" x14ac:dyDescent="0.2">
      <c r="A144" s="54"/>
      <c r="B144" s="237" t="s">
        <v>179</v>
      </c>
      <c r="C144" s="238"/>
      <c r="D144" s="51" t="s">
        <v>1040</v>
      </c>
      <c r="E144" s="54"/>
      <c r="F144" s="54"/>
      <c r="G144" s="54"/>
      <c r="H144" s="54"/>
    </row>
    <row r="145" spans="1:8" ht="29.1" customHeight="1" x14ac:dyDescent="0.2">
      <c r="A145" s="54"/>
      <c r="B145" s="237" t="s">
        <v>180</v>
      </c>
      <c r="C145" s="238"/>
      <c r="D145" s="170" t="str">
        <f>"Rs. "&amp;TEXT(F59,"0.00")&amp;" Lacs"</f>
        <v>Rs. 3372.57 Lacs</v>
      </c>
      <c r="E145" s="65"/>
      <c r="F145" s="54"/>
      <c r="G145" s="54"/>
      <c r="H145" s="54"/>
    </row>
    <row r="146" spans="1:8" ht="17.100000000000001" customHeight="1" x14ac:dyDescent="0.2">
      <c r="A146" s="54"/>
      <c r="B146" s="237" t="s">
        <v>181</v>
      </c>
      <c r="C146" s="238"/>
      <c r="D146" s="51" t="s">
        <v>173</v>
      </c>
      <c r="E146" s="65"/>
      <c r="F146" s="54"/>
      <c r="G146" s="54"/>
      <c r="H146" s="54"/>
    </row>
    <row r="147" spans="1:8" ht="17.100000000000001" customHeight="1" x14ac:dyDescent="0.2">
      <c r="A147" s="54"/>
      <c r="B147" s="237" t="s">
        <v>182</v>
      </c>
      <c r="C147" s="238"/>
      <c r="D147" s="66">
        <v>0.99490921359716256</v>
      </c>
      <c r="E147" s="54"/>
      <c r="F147" s="44"/>
      <c r="G147" s="64"/>
      <c r="H147" s="64"/>
    </row>
    <row r="149" spans="1:8" x14ac:dyDescent="0.2">
      <c r="B149" s="236" t="s">
        <v>881</v>
      </c>
      <c r="C149" s="236"/>
    </row>
    <row r="151" spans="1:8" ht="153.75" customHeight="1" x14ac:dyDescent="0.2"/>
    <row r="154" spans="1:8" x14ac:dyDescent="0.2">
      <c r="B154" s="67" t="s">
        <v>882</v>
      </c>
      <c r="C154" s="68"/>
      <c r="D154" s="67" t="s">
        <v>885</v>
      </c>
    </row>
    <row r="155" spans="1:8" x14ac:dyDescent="0.2">
      <c r="B155" s="67" t="s">
        <v>1041</v>
      </c>
      <c r="D155" s="67" t="s">
        <v>1042</v>
      </c>
    </row>
    <row r="156" spans="1:8" x14ac:dyDescent="0.2">
      <c r="B156" s="171"/>
    </row>
    <row r="157" spans="1:8" ht="165" customHeight="1" x14ac:dyDescent="0.2"/>
  </sheetData>
  <mergeCells count="18">
    <mergeCell ref="B133:C133"/>
    <mergeCell ref="A1:H1"/>
    <mergeCell ref="A2:H2"/>
    <mergeCell ref="A3:H3"/>
    <mergeCell ref="B125:H125"/>
    <mergeCell ref="B126:H126"/>
    <mergeCell ref="B127:H127"/>
    <mergeCell ref="B128:H128"/>
    <mergeCell ref="B129:H129"/>
    <mergeCell ref="B131:D131"/>
    <mergeCell ref="B132:C132"/>
    <mergeCell ref="B149:C149"/>
    <mergeCell ref="B134:C134"/>
    <mergeCell ref="B142:C142"/>
    <mergeCell ref="B146:C146"/>
    <mergeCell ref="B147:C147"/>
    <mergeCell ref="B144:C144"/>
    <mergeCell ref="B145:C145"/>
  </mergeCells>
  <hyperlinks>
    <hyperlink ref="I1" location="Index!B2" display="Index" xr:uid="{C61329F5-3C09-4BA7-B2CB-07F002F6102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F8EB-3AF3-4C9B-A79D-4B95B0963A0F}">
  <sheetPr>
    <outlinePr summaryBelow="0" summaryRight="0"/>
  </sheetPr>
  <dimension ref="A1:Q184"/>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800</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724000</v>
      </c>
      <c r="F7" s="31">
        <v>13937</v>
      </c>
      <c r="G7" s="32">
        <v>9.5134189999999993E-2</v>
      </c>
      <c r="H7" s="27" t="s">
        <v>144</v>
      </c>
    </row>
    <row r="8" spans="1:9" x14ac:dyDescent="0.2">
      <c r="A8" s="28">
        <v>2</v>
      </c>
      <c r="B8" s="29" t="s">
        <v>26</v>
      </c>
      <c r="C8" s="29" t="s">
        <v>27</v>
      </c>
      <c r="D8" s="29" t="s">
        <v>28</v>
      </c>
      <c r="E8" s="30">
        <v>883000</v>
      </c>
      <c r="F8" s="31">
        <v>12600.41</v>
      </c>
      <c r="G8" s="32">
        <v>8.6010610000000001E-2</v>
      </c>
      <c r="H8" s="27" t="s">
        <v>144</v>
      </c>
    </row>
    <row r="9" spans="1:9" x14ac:dyDescent="0.2">
      <c r="A9" s="28">
        <v>3</v>
      </c>
      <c r="B9" s="29" t="s">
        <v>11</v>
      </c>
      <c r="C9" s="29" t="s">
        <v>12</v>
      </c>
      <c r="D9" s="29" t="s">
        <v>13</v>
      </c>
      <c r="E9" s="30">
        <v>504000</v>
      </c>
      <c r="F9" s="31">
        <v>7081.2</v>
      </c>
      <c r="G9" s="32">
        <v>4.833639E-2</v>
      </c>
      <c r="H9" s="27" t="s">
        <v>144</v>
      </c>
    </row>
    <row r="10" spans="1:9" x14ac:dyDescent="0.2">
      <c r="A10" s="28">
        <v>4</v>
      </c>
      <c r="B10" s="29" t="s">
        <v>322</v>
      </c>
      <c r="C10" s="29" t="s">
        <v>323</v>
      </c>
      <c r="D10" s="29" t="s">
        <v>28</v>
      </c>
      <c r="E10" s="30">
        <v>419000</v>
      </c>
      <c r="F10" s="31">
        <v>4965.1499999999996</v>
      </c>
      <c r="G10" s="32">
        <v>3.3892199999999997E-2</v>
      </c>
      <c r="H10" s="27" t="s">
        <v>144</v>
      </c>
    </row>
    <row r="11" spans="1:9" x14ac:dyDescent="0.2">
      <c r="A11" s="28">
        <v>5</v>
      </c>
      <c r="B11" s="29" t="s">
        <v>14</v>
      </c>
      <c r="C11" s="29" t="s">
        <v>15</v>
      </c>
      <c r="D11" s="29" t="s">
        <v>16</v>
      </c>
      <c r="E11" s="30">
        <v>256000</v>
      </c>
      <c r="F11" s="31">
        <v>4773.12</v>
      </c>
      <c r="G11" s="32">
        <v>3.2581400000000003E-2</v>
      </c>
      <c r="H11" s="27" t="s">
        <v>144</v>
      </c>
    </row>
    <row r="12" spans="1:9" x14ac:dyDescent="0.2">
      <c r="A12" s="28">
        <v>6</v>
      </c>
      <c r="B12" s="29" t="s">
        <v>38</v>
      </c>
      <c r="C12" s="29" t="s">
        <v>39</v>
      </c>
      <c r="D12" s="29" t="s">
        <v>28</v>
      </c>
      <c r="E12" s="30">
        <v>595000</v>
      </c>
      <c r="F12" s="31">
        <v>4692.4674999999997</v>
      </c>
      <c r="G12" s="32">
        <v>3.2030860000000001E-2</v>
      </c>
      <c r="H12" s="27" t="s">
        <v>144</v>
      </c>
    </row>
    <row r="13" spans="1:9" x14ac:dyDescent="0.2">
      <c r="A13" s="28">
        <v>7</v>
      </c>
      <c r="B13" s="29" t="s">
        <v>17</v>
      </c>
      <c r="C13" s="29" t="s">
        <v>18</v>
      </c>
      <c r="D13" s="29" t="s">
        <v>19</v>
      </c>
      <c r="E13" s="30">
        <v>138000</v>
      </c>
      <c r="F13" s="31">
        <v>4610.58</v>
      </c>
      <c r="G13" s="32">
        <v>3.1471899999999997E-2</v>
      </c>
      <c r="H13" s="27" t="s">
        <v>144</v>
      </c>
    </row>
    <row r="14" spans="1:9" x14ac:dyDescent="0.2">
      <c r="A14" s="28">
        <v>8</v>
      </c>
      <c r="B14" s="29" t="s">
        <v>320</v>
      </c>
      <c r="C14" s="29" t="s">
        <v>321</v>
      </c>
      <c r="D14" s="29" t="s">
        <v>199</v>
      </c>
      <c r="E14" s="30">
        <v>306000</v>
      </c>
      <c r="F14" s="31">
        <v>4590.3059999999996</v>
      </c>
      <c r="G14" s="32">
        <v>3.13335E-2</v>
      </c>
      <c r="H14" s="27" t="s">
        <v>144</v>
      </c>
    </row>
    <row r="15" spans="1:9" x14ac:dyDescent="0.2">
      <c r="A15" s="28">
        <v>9</v>
      </c>
      <c r="B15" s="29" t="s">
        <v>342</v>
      </c>
      <c r="C15" s="29" t="s">
        <v>343</v>
      </c>
      <c r="D15" s="29" t="s">
        <v>344</v>
      </c>
      <c r="E15" s="30">
        <v>1046000</v>
      </c>
      <c r="F15" s="31">
        <v>4453.8680000000004</v>
      </c>
      <c r="G15" s="32">
        <v>3.0402180000000001E-2</v>
      </c>
      <c r="H15" s="27" t="s">
        <v>144</v>
      </c>
    </row>
    <row r="16" spans="1:9" ht="25.5" x14ac:dyDescent="0.2">
      <c r="A16" s="28">
        <v>10</v>
      </c>
      <c r="B16" s="29" t="s">
        <v>23</v>
      </c>
      <c r="C16" s="29" t="s">
        <v>24</v>
      </c>
      <c r="D16" s="29" t="s">
        <v>25</v>
      </c>
      <c r="E16" s="30">
        <v>32000</v>
      </c>
      <c r="F16" s="31">
        <v>3725.12</v>
      </c>
      <c r="G16" s="32">
        <v>2.5427729999999999E-2</v>
      </c>
      <c r="H16" s="27" t="s">
        <v>144</v>
      </c>
    </row>
    <row r="17" spans="1:8" x14ac:dyDescent="0.2">
      <c r="A17" s="28">
        <v>11</v>
      </c>
      <c r="B17" s="29" t="s">
        <v>433</v>
      </c>
      <c r="C17" s="29" t="s">
        <v>434</v>
      </c>
      <c r="D17" s="29" t="s">
        <v>344</v>
      </c>
      <c r="E17" s="30">
        <v>137000</v>
      </c>
      <c r="F17" s="31">
        <v>3208.6770000000001</v>
      </c>
      <c r="G17" s="32">
        <v>2.1902479999999998E-2</v>
      </c>
      <c r="H17" s="27" t="s">
        <v>144</v>
      </c>
    </row>
    <row r="18" spans="1:8" x14ac:dyDescent="0.2">
      <c r="A18" s="28">
        <v>12</v>
      </c>
      <c r="B18" s="29" t="s">
        <v>507</v>
      </c>
      <c r="C18" s="29" t="s">
        <v>508</v>
      </c>
      <c r="D18" s="29" t="s">
        <v>251</v>
      </c>
      <c r="E18" s="30">
        <v>24000</v>
      </c>
      <c r="F18" s="31">
        <v>2941.68</v>
      </c>
      <c r="G18" s="32">
        <v>2.0079960000000001E-2</v>
      </c>
      <c r="H18" s="27" t="s">
        <v>144</v>
      </c>
    </row>
    <row r="19" spans="1:8" ht="25.5" x14ac:dyDescent="0.2">
      <c r="A19" s="28">
        <v>13</v>
      </c>
      <c r="B19" s="29" t="s">
        <v>324</v>
      </c>
      <c r="C19" s="29" t="s">
        <v>325</v>
      </c>
      <c r="D19" s="29" t="s">
        <v>193</v>
      </c>
      <c r="E19" s="30">
        <v>150000</v>
      </c>
      <c r="F19" s="31">
        <v>2748.45</v>
      </c>
      <c r="G19" s="32">
        <v>1.8760969999999998E-2</v>
      </c>
      <c r="H19" s="27" t="s">
        <v>144</v>
      </c>
    </row>
    <row r="20" spans="1:8" x14ac:dyDescent="0.2">
      <c r="A20" s="28">
        <v>14</v>
      </c>
      <c r="B20" s="29" t="s">
        <v>330</v>
      </c>
      <c r="C20" s="29" t="s">
        <v>331</v>
      </c>
      <c r="D20" s="29" t="s">
        <v>199</v>
      </c>
      <c r="E20" s="30">
        <v>74734</v>
      </c>
      <c r="F20" s="31">
        <v>2581.088158</v>
      </c>
      <c r="G20" s="32">
        <v>1.761855E-2</v>
      </c>
      <c r="H20" s="27" t="s">
        <v>144</v>
      </c>
    </row>
    <row r="21" spans="1:8" x14ac:dyDescent="0.2">
      <c r="A21" s="28">
        <v>15</v>
      </c>
      <c r="B21" s="29" t="s">
        <v>112</v>
      </c>
      <c r="C21" s="29" t="s">
        <v>113</v>
      </c>
      <c r="D21" s="29" t="s">
        <v>28</v>
      </c>
      <c r="E21" s="30">
        <v>116000</v>
      </c>
      <c r="F21" s="31">
        <v>2561.3960000000002</v>
      </c>
      <c r="G21" s="32">
        <v>1.7484130000000001E-2</v>
      </c>
      <c r="H21" s="27" t="s">
        <v>144</v>
      </c>
    </row>
    <row r="22" spans="1:8" ht="25.5" x14ac:dyDescent="0.2">
      <c r="A22" s="28">
        <v>16</v>
      </c>
      <c r="B22" s="29" t="s">
        <v>630</v>
      </c>
      <c r="C22" s="29" t="s">
        <v>631</v>
      </c>
      <c r="D22" s="29" t="s">
        <v>193</v>
      </c>
      <c r="E22" s="30">
        <v>193000</v>
      </c>
      <c r="F22" s="31">
        <v>2372.163</v>
      </c>
      <c r="G22" s="32">
        <v>1.6192419999999999E-2</v>
      </c>
      <c r="H22" s="27" t="s">
        <v>144</v>
      </c>
    </row>
    <row r="23" spans="1:8" x14ac:dyDescent="0.2">
      <c r="A23" s="28">
        <v>17</v>
      </c>
      <c r="B23" s="29" t="s">
        <v>435</v>
      </c>
      <c r="C23" s="29" t="s">
        <v>436</v>
      </c>
      <c r="D23" s="29" t="s">
        <v>28</v>
      </c>
      <c r="E23" s="30">
        <v>270000</v>
      </c>
      <c r="F23" s="31">
        <v>2263.6799999999998</v>
      </c>
      <c r="G23" s="32">
        <v>1.5451919999999999E-2</v>
      </c>
      <c r="H23" s="27" t="s">
        <v>144</v>
      </c>
    </row>
    <row r="24" spans="1:8" ht="25.5" x14ac:dyDescent="0.2">
      <c r="A24" s="28">
        <v>18</v>
      </c>
      <c r="B24" s="29" t="s">
        <v>347</v>
      </c>
      <c r="C24" s="29" t="s">
        <v>348</v>
      </c>
      <c r="D24" s="29" t="s">
        <v>95</v>
      </c>
      <c r="E24" s="30">
        <v>149000</v>
      </c>
      <c r="F24" s="31">
        <v>2223.3780000000002</v>
      </c>
      <c r="G24" s="32">
        <v>1.5176820000000001E-2</v>
      </c>
      <c r="H24" s="27" t="s">
        <v>144</v>
      </c>
    </row>
    <row r="25" spans="1:8" ht="25.5" x14ac:dyDescent="0.2">
      <c r="A25" s="28">
        <v>19</v>
      </c>
      <c r="B25" s="29" t="s">
        <v>424</v>
      </c>
      <c r="C25" s="29" t="s">
        <v>425</v>
      </c>
      <c r="D25" s="29" t="s">
        <v>202</v>
      </c>
      <c r="E25" s="30">
        <v>169962</v>
      </c>
      <c r="F25" s="31">
        <v>1981.4169959999999</v>
      </c>
      <c r="G25" s="32">
        <v>1.3525189999999999E-2</v>
      </c>
      <c r="H25" s="27" t="s">
        <v>144</v>
      </c>
    </row>
    <row r="26" spans="1:8" x14ac:dyDescent="0.2">
      <c r="A26" s="28">
        <v>20</v>
      </c>
      <c r="B26" s="29" t="s">
        <v>685</v>
      </c>
      <c r="C26" s="29" t="s">
        <v>686</v>
      </c>
      <c r="D26" s="29" t="s">
        <v>228</v>
      </c>
      <c r="E26" s="30">
        <v>34000</v>
      </c>
      <c r="F26" s="31">
        <v>1890.06</v>
      </c>
      <c r="G26" s="32">
        <v>1.2901579999999999E-2</v>
      </c>
      <c r="H26" s="27" t="s">
        <v>144</v>
      </c>
    </row>
    <row r="27" spans="1:8" x14ac:dyDescent="0.2">
      <c r="A27" s="28">
        <v>21</v>
      </c>
      <c r="B27" s="29" t="s">
        <v>722</v>
      </c>
      <c r="C27" s="29" t="s">
        <v>723</v>
      </c>
      <c r="D27" s="29" t="s">
        <v>196</v>
      </c>
      <c r="E27" s="30">
        <v>110000</v>
      </c>
      <c r="F27" s="31">
        <v>1871.65</v>
      </c>
      <c r="G27" s="32">
        <v>1.277591E-2</v>
      </c>
      <c r="H27" s="27" t="s">
        <v>144</v>
      </c>
    </row>
    <row r="28" spans="1:8" x14ac:dyDescent="0.2">
      <c r="A28" s="28">
        <v>22</v>
      </c>
      <c r="B28" s="29" t="s">
        <v>187</v>
      </c>
      <c r="C28" s="29" t="s">
        <v>188</v>
      </c>
      <c r="D28" s="29" t="s">
        <v>28</v>
      </c>
      <c r="E28" s="30">
        <v>923000</v>
      </c>
      <c r="F28" s="31">
        <v>1815.3563999999999</v>
      </c>
      <c r="G28" s="32">
        <v>1.2391650000000001E-2</v>
      </c>
      <c r="H28" s="27" t="s">
        <v>144</v>
      </c>
    </row>
    <row r="29" spans="1:8" ht="25.5" x14ac:dyDescent="0.2">
      <c r="A29" s="28">
        <v>23</v>
      </c>
      <c r="B29" s="29" t="s">
        <v>788</v>
      </c>
      <c r="C29" s="29" t="s">
        <v>789</v>
      </c>
      <c r="D29" s="29" t="s">
        <v>186</v>
      </c>
      <c r="E29" s="30">
        <v>268000</v>
      </c>
      <c r="F29" s="31">
        <v>1795.3320000000001</v>
      </c>
      <c r="G29" s="32">
        <v>1.225497E-2</v>
      </c>
      <c r="H29" s="27" t="s">
        <v>144</v>
      </c>
    </row>
    <row r="30" spans="1:8" x14ac:dyDescent="0.2">
      <c r="A30" s="28">
        <v>24</v>
      </c>
      <c r="B30" s="29" t="s">
        <v>681</v>
      </c>
      <c r="C30" s="29" t="s">
        <v>682</v>
      </c>
      <c r="D30" s="29" t="s">
        <v>251</v>
      </c>
      <c r="E30" s="30">
        <v>19735</v>
      </c>
      <c r="F30" s="31">
        <v>1759.1778999999999</v>
      </c>
      <c r="G30" s="32">
        <v>1.200818E-2</v>
      </c>
      <c r="H30" s="27" t="s">
        <v>144</v>
      </c>
    </row>
    <row r="31" spans="1:8" x14ac:dyDescent="0.2">
      <c r="A31" s="28">
        <v>25</v>
      </c>
      <c r="B31" s="29" t="s">
        <v>790</v>
      </c>
      <c r="C31" s="29" t="s">
        <v>791</v>
      </c>
      <c r="D31" s="29" t="s">
        <v>55</v>
      </c>
      <c r="E31" s="30">
        <v>144000</v>
      </c>
      <c r="F31" s="31">
        <v>1740.096</v>
      </c>
      <c r="G31" s="32">
        <v>1.187792E-2</v>
      </c>
      <c r="H31" s="27" t="s">
        <v>144</v>
      </c>
    </row>
    <row r="32" spans="1:8" ht="25.5" x14ac:dyDescent="0.2">
      <c r="A32" s="28">
        <v>26</v>
      </c>
      <c r="B32" s="29" t="s">
        <v>426</v>
      </c>
      <c r="C32" s="29" t="s">
        <v>427</v>
      </c>
      <c r="D32" s="29" t="s">
        <v>193</v>
      </c>
      <c r="E32" s="30">
        <v>109000</v>
      </c>
      <c r="F32" s="31">
        <v>1689.6089999999999</v>
      </c>
      <c r="G32" s="32">
        <v>1.15333E-2</v>
      </c>
      <c r="H32" s="27" t="s">
        <v>144</v>
      </c>
    </row>
    <row r="33" spans="1:8" x14ac:dyDescent="0.2">
      <c r="A33" s="28">
        <v>27</v>
      </c>
      <c r="B33" s="29" t="s">
        <v>683</v>
      </c>
      <c r="C33" s="29" t="s">
        <v>684</v>
      </c>
      <c r="D33" s="29" t="s">
        <v>196</v>
      </c>
      <c r="E33" s="30">
        <v>23000</v>
      </c>
      <c r="F33" s="31">
        <v>1604.71</v>
      </c>
      <c r="G33" s="32">
        <v>1.095378E-2</v>
      </c>
      <c r="H33" s="27" t="s">
        <v>144</v>
      </c>
    </row>
    <row r="34" spans="1:8" x14ac:dyDescent="0.2">
      <c r="A34" s="28">
        <v>28</v>
      </c>
      <c r="B34" s="29" t="s">
        <v>221</v>
      </c>
      <c r="C34" s="29" t="s">
        <v>222</v>
      </c>
      <c r="D34" s="29" t="s">
        <v>223</v>
      </c>
      <c r="E34" s="30">
        <v>221000</v>
      </c>
      <c r="F34" s="31">
        <v>1581.0340000000001</v>
      </c>
      <c r="G34" s="32">
        <v>1.079216E-2</v>
      </c>
      <c r="H34" s="27" t="s">
        <v>144</v>
      </c>
    </row>
    <row r="35" spans="1:8" x14ac:dyDescent="0.2">
      <c r="A35" s="28">
        <v>29</v>
      </c>
      <c r="B35" s="29" t="s">
        <v>75</v>
      </c>
      <c r="C35" s="29" t="s">
        <v>76</v>
      </c>
      <c r="D35" s="29" t="s">
        <v>77</v>
      </c>
      <c r="E35" s="30">
        <v>810000</v>
      </c>
      <c r="F35" s="31">
        <v>1531.6289999999999</v>
      </c>
      <c r="G35" s="32">
        <v>1.0454929999999999E-2</v>
      </c>
      <c r="H35" s="27" t="s">
        <v>144</v>
      </c>
    </row>
    <row r="36" spans="1:8" x14ac:dyDescent="0.2">
      <c r="A36" s="28">
        <v>30</v>
      </c>
      <c r="B36" s="29" t="s">
        <v>505</v>
      </c>
      <c r="C36" s="29" t="s">
        <v>506</v>
      </c>
      <c r="D36" s="29" t="s">
        <v>211</v>
      </c>
      <c r="E36" s="30">
        <v>96000</v>
      </c>
      <c r="F36" s="31">
        <v>1501.3440000000001</v>
      </c>
      <c r="G36" s="32">
        <v>1.0248200000000001E-2</v>
      </c>
      <c r="H36" s="27" t="s">
        <v>144</v>
      </c>
    </row>
    <row r="37" spans="1:8" x14ac:dyDescent="0.2">
      <c r="A37" s="28">
        <v>31</v>
      </c>
      <c r="B37" s="29" t="s">
        <v>349</v>
      </c>
      <c r="C37" s="29" t="s">
        <v>350</v>
      </c>
      <c r="D37" s="29" t="s">
        <v>289</v>
      </c>
      <c r="E37" s="30">
        <v>631000</v>
      </c>
      <c r="F37" s="31">
        <v>1467.2012</v>
      </c>
      <c r="G37" s="32">
        <v>1.0015140000000001E-2</v>
      </c>
      <c r="H37" s="27" t="s">
        <v>144</v>
      </c>
    </row>
    <row r="38" spans="1:8" ht="25.5" x14ac:dyDescent="0.2">
      <c r="A38" s="28">
        <v>32</v>
      </c>
      <c r="B38" s="29" t="s">
        <v>285</v>
      </c>
      <c r="C38" s="29" t="s">
        <v>286</v>
      </c>
      <c r="D38" s="29" t="s">
        <v>186</v>
      </c>
      <c r="E38" s="30">
        <v>40000</v>
      </c>
      <c r="F38" s="31">
        <v>1456.08</v>
      </c>
      <c r="G38" s="32">
        <v>9.9392300000000003E-3</v>
      </c>
      <c r="H38" s="27" t="s">
        <v>144</v>
      </c>
    </row>
    <row r="39" spans="1:8" x14ac:dyDescent="0.2">
      <c r="A39" s="28">
        <v>33</v>
      </c>
      <c r="B39" s="29" t="s">
        <v>120</v>
      </c>
      <c r="C39" s="29" t="s">
        <v>121</v>
      </c>
      <c r="D39" s="29" t="s">
        <v>61</v>
      </c>
      <c r="E39" s="30">
        <v>475000</v>
      </c>
      <c r="F39" s="31">
        <v>1451.3625</v>
      </c>
      <c r="G39" s="32">
        <v>9.9070200000000008E-3</v>
      </c>
      <c r="H39" s="27" t="s">
        <v>144</v>
      </c>
    </row>
    <row r="40" spans="1:8" x14ac:dyDescent="0.2">
      <c r="A40" s="28">
        <v>34</v>
      </c>
      <c r="B40" s="29" t="s">
        <v>334</v>
      </c>
      <c r="C40" s="29" t="s">
        <v>335</v>
      </c>
      <c r="D40" s="29" t="s">
        <v>289</v>
      </c>
      <c r="E40" s="30">
        <v>20000</v>
      </c>
      <c r="F40" s="31">
        <v>1413.9</v>
      </c>
      <c r="G40" s="32">
        <v>9.6513099999999998E-3</v>
      </c>
      <c r="H40" s="27" t="s">
        <v>144</v>
      </c>
    </row>
    <row r="41" spans="1:8" x14ac:dyDescent="0.2">
      <c r="A41" s="28">
        <v>35</v>
      </c>
      <c r="B41" s="29" t="s">
        <v>353</v>
      </c>
      <c r="C41" s="29" t="s">
        <v>354</v>
      </c>
      <c r="D41" s="29" t="s">
        <v>251</v>
      </c>
      <c r="E41" s="30">
        <v>219000</v>
      </c>
      <c r="F41" s="31">
        <v>1410.9075</v>
      </c>
      <c r="G41" s="32">
        <v>9.6308799999999996E-3</v>
      </c>
      <c r="H41" s="27" t="s">
        <v>144</v>
      </c>
    </row>
    <row r="42" spans="1:8" x14ac:dyDescent="0.2">
      <c r="A42" s="28">
        <v>36</v>
      </c>
      <c r="B42" s="29" t="s">
        <v>328</v>
      </c>
      <c r="C42" s="29" t="s">
        <v>329</v>
      </c>
      <c r="D42" s="29" t="s">
        <v>95</v>
      </c>
      <c r="E42" s="30">
        <v>16000</v>
      </c>
      <c r="F42" s="31">
        <v>1381.52</v>
      </c>
      <c r="G42" s="32">
        <v>9.4302799999999992E-3</v>
      </c>
      <c r="H42" s="27" t="s">
        <v>144</v>
      </c>
    </row>
    <row r="43" spans="1:8" ht="25.5" x14ac:dyDescent="0.2">
      <c r="A43" s="28">
        <v>37</v>
      </c>
      <c r="B43" s="29" t="s">
        <v>96</v>
      </c>
      <c r="C43" s="29" t="s">
        <v>97</v>
      </c>
      <c r="D43" s="29" t="s">
        <v>25</v>
      </c>
      <c r="E43" s="30">
        <v>254000</v>
      </c>
      <c r="F43" s="31">
        <v>1370.838</v>
      </c>
      <c r="G43" s="32">
        <v>9.3573600000000003E-3</v>
      </c>
      <c r="H43" s="27" t="s">
        <v>144</v>
      </c>
    </row>
    <row r="44" spans="1:8" ht="25.5" x14ac:dyDescent="0.2">
      <c r="A44" s="28">
        <v>38</v>
      </c>
      <c r="B44" s="29" t="s">
        <v>742</v>
      </c>
      <c r="C44" s="29" t="s">
        <v>743</v>
      </c>
      <c r="D44" s="29" t="s">
        <v>270</v>
      </c>
      <c r="E44" s="30">
        <v>45000</v>
      </c>
      <c r="F44" s="31">
        <v>1365.2550000000001</v>
      </c>
      <c r="G44" s="32">
        <v>9.3192499999999994E-3</v>
      </c>
      <c r="H44" s="27" t="s">
        <v>144</v>
      </c>
    </row>
    <row r="45" spans="1:8" x14ac:dyDescent="0.2">
      <c r="A45" s="28">
        <v>39</v>
      </c>
      <c r="B45" s="29" t="s">
        <v>59</v>
      </c>
      <c r="C45" s="29" t="s">
        <v>60</v>
      </c>
      <c r="D45" s="29" t="s">
        <v>61</v>
      </c>
      <c r="E45" s="30">
        <v>26000</v>
      </c>
      <c r="F45" s="31">
        <v>1364.87</v>
      </c>
      <c r="G45" s="32">
        <v>9.3166299999999994E-3</v>
      </c>
      <c r="H45" s="27" t="s">
        <v>144</v>
      </c>
    </row>
    <row r="46" spans="1:8" ht="25.5" x14ac:dyDescent="0.2">
      <c r="A46" s="28">
        <v>40</v>
      </c>
      <c r="B46" s="29" t="s">
        <v>132</v>
      </c>
      <c r="C46" s="29" t="s">
        <v>133</v>
      </c>
      <c r="D46" s="29" t="s">
        <v>134</v>
      </c>
      <c r="E46" s="30">
        <v>294000</v>
      </c>
      <c r="F46" s="31">
        <v>1356.222</v>
      </c>
      <c r="G46" s="32">
        <v>9.2575899999999996E-3</v>
      </c>
      <c r="H46" s="27" t="s">
        <v>144</v>
      </c>
    </row>
    <row r="47" spans="1:8" x14ac:dyDescent="0.2">
      <c r="A47" s="28">
        <v>41</v>
      </c>
      <c r="B47" s="29" t="s">
        <v>20</v>
      </c>
      <c r="C47" s="29" t="s">
        <v>21</v>
      </c>
      <c r="D47" s="29" t="s">
        <v>22</v>
      </c>
      <c r="E47" s="30">
        <v>382000</v>
      </c>
      <c r="F47" s="31">
        <v>1354.3810000000001</v>
      </c>
      <c r="G47" s="32">
        <v>9.2450299999999996E-3</v>
      </c>
      <c r="H47" s="27" t="s">
        <v>144</v>
      </c>
    </row>
    <row r="48" spans="1:8" x14ac:dyDescent="0.2">
      <c r="A48" s="28">
        <v>42</v>
      </c>
      <c r="B48" s="29" t="s">
        <v>664</v>
      </c>
      <c r="C48" s="29" t="s">
        <v>665</v>
      </c>
      <c r="D48" s="29" t="s">
        <v>55</v>
      </c>
      <c r="E48" s="30">
        <v>73750</v>
      </c>
      <c r="F48" s="31">
        <v>1258.39625</v>
      </c>
      <c r="G48" s="32">
        <v>8.5898299999999997E-3</v>
      </c>
      <c r="H48" s="27" t="s">
        <v>144</v>
      </c>
    </row>
    <row r="49" spans="1:8" x14ac:dyDescent="0.2">
      <c r="A49" s="28">
        <v>43</v>
      </c>
      <c r="B49" s="29" t="s">
        <v>513</v>
      </c>
      <c r="C49" s="29" t="s">
        <v>514</v>
      </c>
      <c r="D49" s="29" t="s">
        <v>199</v>
      </c>
      <c r="E49" s="30">
        <v>83000</v>
      </c>
      <c r="F49" s="31">
        <v>1247.49</v>
      </c>
      <c r="G49" s="32">
        <v>8.5153899999999994E-3</v>
      </c>
      <c r="H49" s="27" t="s">
        <v>144</v>
      </c>
    </row>
    <row r="50" spans="1:8" x14ac:dyDescent="0.2">
      <c r="A50" s="28">
        <v>44</v>
      </c>
      <c r="B50" s="29" t="s">
        <v>780</v>
      </c>
      <c r="C50" s="29" t="s">
        <v>781</v>
      </c>
      <c r="D50" s="29" t="s">
        <v>289</v>
      </c>
      <c r="E50" s="30">
        <v>381140</v>
      </c>
      <c r="F50" s="31">
        <v>1205.92696</v>
      </c>
      <c r="G50" s="32">
        <v>8.2316799999999999E-3</v>
      </c>
      <c r="H50" s="27" t="s">
        <v>144</v>
      </c>
    </row>
    <row r="51" spans="1:8" x14ac:dyDescent="0.2">
      <c r="A51" s="28">
        <v>45</v>
      </c>
      <c r="B51" s="29" t="s">
        <v>503</v>
      </c>
      <c r="C51" s="29" t="s">
        <v>504</v>
      </c>
      <c r="D51" s="29" t="s">
        <v>251</v>
      </c>
      <c r="E51" s="30">
        <v>40000</v>
      </c>
      <c r="F51" s="31">
        <v>1171.52</v>
      </c>
      <c r="G51" s="32">
        <v>7.99682E-3</v>
      </c>
      <c r="H51" s="27" t="s">
        <v>144</v>
      </c>
    </row>
    <row r="52" spans="1:8" x14ac:dyDescent="0.2">
      <c r="A52" s="28">
        <v>46</v>
      </c>
      <c r="B52" s="29" t="s">
        <v>792</v>
      </c>
      <c r="C52" s="29" t="s">
        <v>793</v>
      </c>
      <c r="D52" s="29" t="s">
        <v>47</v>
      </c>
      <c r="E52" s="30">
        <v>274000</v>
      </c>
      <c r="F52" s="31">
        <v>1125.4549999999999</v>
      </c>
      <c r="G52" s="32">
        <v>7.68237E-3</v>
      </c>
      <c r="H52" s="27" t="s">
        <v>144</v>
      </c>
    </row>
    <row r="53" spans="1:8" x14ac:dyDescent="0.2">
      <c r="A53" s="28">
        <v>47</v>
      </c>
      <c r="B53" s="29" t="s">
        <v>273</v>
      </c>
      <c r="C53" s="29" t="s">
        <v>274</v>
      </c>
      <c r="D53" s="29" t="s">
        <v>228</v>
      </c>
      <c r="E53" s="30">
        <v>28000</v>
      </c>
      <c r="F53" s="31">
        <v>1093.7639999999999</v>
      </c>
      <c r="G53" s="32">
        <v>7.4660500000000001E-3</v>
      </c>
      <c r="H53" s="27" t="s">
        <v>144</v>
      </c>
    </row>
    <row r="54" spans="1:8" x14ac:dyDescent="0.2">
      <c r="A54" s="28">
        <v>48</v>
      </c>
      <c r="B54" s="29" t="s">
        <v>214</v>
      </c>
      <c r="C54" s="29" t="s">
        <v>215</v>
      </c>
      <c r="D54" s="29" t="s">
        <v>80</v>
      </c>
      <c r="E54" s="30">
        <v>225000</v>
      </c>
      <c r="F54" s="31">
        <v>1061.7750000000001</v>
      </c>
      <c r="G54" s="32">
        <v>7.2476900000000002E-3</v>
      </c>
      <c r="H54" s="27" t="s">
        <v>144</v>
      </c>
    </row>
    <row r="55" spans="1:8" x14ac:dyDescent="0.2">
      <c r="A55" s="28">
        <v>49</v>
      </c>
      <c r="B55" s="29" t="s">
        <v>40</v>
      </c>
      <c r="C55" s="29" t="s">
        <v>41</v>
      </c>
      <c r="D55" s="29" t="s">
        <v>42</v>
      </c>
      <c r="E55" s="30">
        <v>60000</v>
      </c>
      <c r="F55" s="31">
        <v>939.66</v>
      </c>
      <c r="G55" s="32">
        <v>6.4141399999999996E-3</v>
      </c>
      <c r="H55" s="27" t="s">
        <v>144</v>
      </c>
    </row>
    <row r="56" spans="1:8" x14ac:dyDescent="0.2">
      <c r="A56" s="28">
        <v>50</v>
      </c>
      <c r="B56" s="29" t="s">
        <v>311</v>
      </c>
      <c r="C56" s="29" t="s">
        <v>312</v>
      </c>
      <c r="D56" s="29" t="s">
        <v>55</v>
      </c>
      <c r="E56" s="30">
        <v>103000</v>
      </c>
      <c r="F56" s="31">
        <v>828.63499999999999</v>
      </c>
      <c r="G56" s="32">
        <v>5.6562799999999996E-3</v>
      </c>
      <c r="H56" s="27" t="s">
        <v>144</v>
      </c>
    </row>
    <row r="57" spans="1:8" x14ac:dyDescent="0.2">
      <c r="A57" s="28">
        <v>51</v>
      </c>
      <c r="B57" s="29" t="s">
        <v>207</v>
      </c>
      <c r="C57" s="29" t="s">
        <v>208</v>
      </c>
      <c r="D57" s="29" t="s">
        <v>13</v>
      </c>
      <c r="E57" s="30">
        <v>211000</v>
      </c>
      <c r="F57" s="31">
        <v>799.05700000000002</v>
      </c>
      <c r="G57" s="32">
        <v>5.45438E-3</v>
      </c>
      <c r="H57" s="27" t="s">
        <v>144</v>
      </c>
    </row>
    <row r="58" spans="1:8" x14ac:dyDescent="0.2">
      <c r="A58" s="28">
        <v>52</v>
      </c>
      <c r="B58" s="29" t="s">
        <v>279</v>
      </c>
      <c r="C58" s="29" t="s">
        <v>280</v>
      </c>
      <c r="D58" s="29" t="s">
        <v>256</v>
      </c>
      <c r="E58" s="30">
        <v>60000</v>
      </c>
      <c r="F58" s="31">
        <v>783</v>
      </c>
      <c r="G58" s="32">
        <v>5.3447700000000004E-3</v>
      </c>
      <c r="H58" s="27" t="s">
        <v>144</v>
      </c>
    </row>
    <row r="59" spans="1:8" ht="25.5" x14ac:dyDescent="0.2">
      <c r="A59" s="28">
        <v>53</v>
      </c>
      <c r="B59" s="29" t="s">
        <v>48</v>
      </c>
      <c r="C59" s="29" t="s">
        <v>49</v>
      </c>
      <c r="D59" s="29" t="s">
        <v>50</v>
      </c>
      <c r="E59" s="30">
        <v>64000</v>
      </c>
      <c r="F59" s="31">
        <v>778.56</v>
      </c>
      <c r="G59" s="32">
        <v>5.31446E-3</v>
      </c>
      <c r="H59" s="27" t="s">
        <v>144</v>
      </c>
    </row>
    <row r="60" spans="1:8" x14ac:dyDescent="0.2">
      <c r="A60" s="28">
        <v>54</v>
      </c>
      <c r="B60" s="29" t="s">
        <v>340</v>
      </c>
      <c r="C60" s="29" t="s">
        <v>341</v>
      </c>
      <c r="D60" s="29" t="s">
        <v>267</v>
      </c>
      <c r="E60" s="30">
        <v>49000</v>
      </c>
      <c r="F60" s="31">
        <v>776.16</v>
      </c>
      <c r="G60" s="32">
        <v>5.2980800000000002E-3</v>
      </c>
      <c r="H60" s="27" t="s">
        <v>144</v>
      </c>
    </row>
    <row r="61" spans="1:8" x14ac:dyDescent="0.2">
      <c r="A61" s="28">
        <v>55</v>
      </c>
      <c r="B61" s="29" t="s">
        <v>108</v>
      </c>
      <c r="C61" s="29" t="s">
        <v>109</v>
      </c>
      <c r="D61" s="29" t="s">
        <v>80</v>
      </c>
      <c r="E61" s="30">
        <v>22000</v>
      </c>
      <c r="F61" s="31">
        <v>764.03800000000001</v>
      </c>
      <c r="G61" s="32">
        <v>5.2153399999999997E-3</v>
      </c>
      <c r="H61" s="27" t="s">
        <v>144</v>
      </c>
    </row>
    <row r="62" spans="1:8" x14ac:dyDescent="0.2">
      <c r="A62" s="28">
        <v>56</v>
      </c>
      <c r="B62" s="29" t="s">
        <v>241</v>
      </c>
      <c r="C62" s="29" t="s">
        <v>242</v>
      </c>
      <c r="D62" s="29" t="s">
        <v>72</v>
      </c>
      <c r="E62" s="30">
        <v>21000</v>
      </c>
      <c r="F62" s="31">
        <v>743.19</v>
      </c>
      <c r="G62" s="32">
        <v>5.0730300000000001E-3</v>
      </c>
      <c r="H62" s="27" t="s">
        <v>144</v>
      </c>
    </row>
    <row r="63" spans="1:8" ht="25.5" x14ac:dyDescent="0.2">
      <c r="A63" s="28">
        <v>57</v>
      </c>
      <c r="B63" s="29" t="s">
        <v>459</v>
      </c>
      <c r="C63" s="29" t="s">
        <v>460</v>
      </c>
      <c r="D63" s="29" t="s">
        <v>193</v>
      </c>
      <c r="E63" s="30">
        <v>6191</v>
      </c>
      <c r="F63" s="31">
        <v>742.42471999999998</v>
      </c>
      <c r="G63" s="32">
        <v>5.0677999999999999E-3</v>
      </c>
      <c r="H63" s="27" t="s">
        <v>144</v>
      </c>
    </row>
    <row r="64" spans="1:8" x14ac:dyDescent="0.2">
      <c r="A64" s="28">
        <v>58</v>
      </c>
      <c r="B64" s="29" t="s">
        <v>254</v>
      </c>
      <c r="C64" s="29" t="s">
        <v>255</v>
      </c>
      <c r="D64" s="29" t="s">
        <v>256</v>
      </c>
      <c r="E64" s="30">
        <v>119000</v>
      </c>
      <c r="F64" s="31">
        <v>731.07650000000001</v>
      </c>
      <c r="G64" s="32">
        <v>4.9903400000000002E-3</v>
      </c>
      <c r="H64" s="27" t="s">
        <v>144</v>
      </c>
    </row>
    <row r="65" spans="1:8" x14ac:dyDescent="0.2">
      <c r="A65" s="28">
        <v>59</v>
      </c>
      <c r="B65" s="29" t="s">
        <v>764</v>
      </c>
      <c r="C65" s="29" t="s">
        <v>765</v>
      </c>
      <c r="D65" s="29" t="s">
        <v>251</v>
      </c>
      <c r="E65" s="30">
        <v>38619</v>
      </c>
      <c r="F65" s="31">
        <v>659.45804399999997</v>
      </c>
      <c r="G65" s="32">
        <v>4.5014699999999996E-3</v>
      </c>
      <c r="H65" s="27" t="s">
        <v>144</v>
      </c>
    </row>
    <row r="66" spans="1:8" ht="25.5" x14ac:dyDescent="0.2">
      <c r="A66" s="28">
        <v>60</v>
      </c>
      <c r="B66" s="29" t="s">
        <v>691</v>
      </c>
      <c r="C66" s="29" t="s">
        <v>692</v>
      </c>
      <c r="D66" s="29" t="s">
        <v>25</v>
      </c>
      <c r="E66" s="30">
        <v>32737</v>
      </c>
      <c r="F66" s="31">
        <v>635.98169900000005</v>
      </c>
      <c r="G66" s="32">
        <v>4.3412199999999998E-3</v>
      </c>
      <c r="H66" s="27" t="s">
        <v>144</v>
      </c>
    </row>
    <row r="67" spans="1:8" ht="25.5" x14ac:dyDescent="0.2">
      <c r="A67" s="28">
        <v>61</v>
      </c>
      <c r="B67" s="29" t="s">
        <v>275</v>
      </c>
      <c r="C67" s="29" t="s">
        <v>276</v>
      </c>
      <c r="D67" s="29" t="s">
        <v>193</v>
      </c>
      <c r="E67" s="30">
        <v>10649</v>
      </c>
      <c r="F67" s="31">
        <v>262.52979699999997</v>
      </c>
      <c r="G67" s="32">
        <v>1.79203E-3</v>
      </c>
      <c r="H67" s="27" t="s">
        <v>144</v>
      </c>
    </row>
    <row r="68" spans="1:8" x14ac:dyDescent="0.2">
      <c r="A68" s="28">
        <v>62</v>
      </c>
      <c r="B68" s="29" t="s">
        <v>209</v>
      </c>
      <c r="C68" s="29" t="s">
        <v>210</v>
      </c>
      <c r="D68" s="29" t="s">
        <v>211</v>
      </c>
      <c r="E68" s="30">
        <v>6352</v>
      </c>
      <c r="F68" s="31">
        <v>137.20320000000001</v>
      </c>
      <c r="G68" s="32">
        <v>9.3654999999999997E-4</v>
      </c>
      <c r="H68" s="27" t="s">
        <v>144</v>
      </c>
    </row>
    <row r="69" spans="1:8" x14ac:dyDescent="0.2">
      <c r="A69" s="25"/>
      <c r="B69" s="25"/>
      <c r="C69" s="26" t="s">
        <v>143</v>
      </c>
      <c r="D69" s="25"/>
      <c r="E69" s="25" t="s">
        <v>144</v>
      </c>
      <c r="F69" s="33">
        <v>140228.98732399999</v>
      </c>
      <c r="G69" s="34">
        <v>0.95720541999999997</v>
      </c>
      <c r="H69" s="27" t="s">
        <v>144</v>
      </c>
    </row>
    <row r="70" spans="1:8" x14ac:dyDescent="0.2">
      <c r="A70" s="25"/>
      <c r="B70" s="25"/>
      <c r="C70" s="35"/>
      <c r="D70" s="25"/>
      <c r="E70" s="25"/>
      <c r="F70" s="36"/>
      <c r="G70" s="36"/>
      <c r="H70" s="27" t="s">
        <v>144</v>
      </c>
    </row>
    <row r="71" spans="1:8" x14ac:dyDescent="0.2">
      <c r="A71" s="25"/>
      <c r="B71" s="25"/>
      <c r="C71" s="26" t="s">
        <v>145</v>
      </c>
      <c r="D71" s="25"/>
      <c r="E71" s="25"/>
      <c r="F71" s="25"/>
      <c r="G71" s="25"/>
      <c r="H71" s="27" t="s">
        <v>144</v>
      </c>
    </row>
    <row r="72" spans="1:8" x14ac:dyDescent="0.2">
      <c r="A72" s="25"/>
      <c r="B72" s="25"/>
      <c r="C72" s="26" t="s">
        <v>143</v>
      </c>
      <c r="D72" s="25"/>
      <c r="E72" s="25" t="s">
        <v>144</v>
      </c>
      <c r="F72" s="37" t="s">
        <v>146</v>
      </c>
      <c r="G72" s="34">
        <v>0</v>
      </c>
      <c r="H72" s="27" t="s">
        <v>144</v>
      </c>
    </row>
    <row r="73" spans="1:8" x14ac:dyDescent="0.2">
      <c r="A73" s="25"/>
      <c r="B73" s="25"/>
      <c r="C73" s="35"/>
      <c r="D73" s="25"/>
      <c r="E73" s="25"/>
      <c r="F73" s="36"/>
      <c r="G73" s="36"/>
      <c r="H73" s="27" t="s">
        <v>144</v>
      </c>
    </row>
    <row r="74" spans="1:8" x14ac:dyDescent="0.2">
      <c r="A74" s="25"/>
      <c r="B74" s="25"/>
      <c r="C74" s="26" t="s">
        <v>147</v>
      </c>
      <c r="D74" s="25"/>
      <c r="E74" s="25"/>
      <c r="F74" s="25"/>
      <c r="G74" s="25"/>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148</v>
      </c>
      <c r="D77" s="25"/>
      <c r="E77" s="25"/>
      <c r="F77" s="25"/>
      <c r="G77" s="25"/>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149</v>
      </c>
      <c r="D80" s="25"/>
      <c r="E80" s="25"/>
      <c r="F80" s="36"/>
      <c r="G80" s="36"/>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150</v>
      </c>
      <c r="D83" s="25"/>
      <c r="E83" s="25"/>
      <c r="F83" s="36"/>
      <c r="G83" s="36"/>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151</v>
      </c>
      <c r="D86" s="25"/>
      <c r="E86" s="25"/>
      <c r="F86" s="33">
        <v>140228.98732399999</v>
      </c>
      <c r="G86" s="34">
        <v>0.95720541999999997</v>
      </c>
      <c r="H86" s="27" t="s">
        <v>144</v>
      </c>
    </row>
    <row r="87" spans="1:8" x14ac:dyDescent="0.2">
      <c r="A87" s="25"/>
      <c r="B87" s="25"/>
      <c r="C87" s="35"/>
      <c r="D87" s="25"/>
      <c r="E87" s="25"/>
      <c r="F87" s="36"/>
      <c r="G87" s="36"/>
      <c r="H87" s="27" t="s">
        <v>144</v>
      </c>
    </row>
    <row r="88" spans="1:8" x14ac:dyDescent="0.2">
      <c r="A88" s="25"/>
      <c r="B88" s="25"/>
      <c r="C88" s="26" t="s">
        <v>152</v>
      </c>
      <c r="D88" s="25"/>
      <c r="E88" s="25"/>
      <c r="F88" s="36"/>
      <c r="G88" s="36"/>
      <c r="H88" s="27" t="s">
        <v>144</v>
      </c>
    </row>
    <row r="89" spans="1:8" x14ac:dyDescent="0.2">
      <c r="A89" s="25"/>
      <c r="B89" s="25"/>
      <c r="C89" s="26" t="s">
        <v>10</v>
      </c>
      <c r="D89" s="25"/>
      <c r="E89" s="25"/>
      <c r="F89" s="36"/>
      <c r="G89" s="36"/>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153</v>
      </c>
      <c r="D92" s="25"/>
      <c r="E92" s="25"/>
      <c r="F92" s="25"/>
      <c r="G92" s="25"/>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154</v>
      </c>
      <c r="D95" s="25"/>
      <c r="E95" s="25"/>
      <c r="F95" s="25"/>
      <c r="G95" s="25"/>
      <c r="H95" s="27" t="s">
        <v>144</v>
      </c>
    </row>
    <row r="96" spans="1:8" x14ac:dyDescent="0.2">
      <c r="A96" s="25"/>
      <c r="B96" s="25"/>
      <c r="C96" s="26" t="s">
        <v>143</v>
      </c>
      <c r="D96" s="25"/>
      <c r="E96" s="25" t="s">
        <v>144</v>
      </c>
      <c r="F96" s="37" t="s">
        <v>146</v>
      </c>
      <c r="G96" s="34">
        <v>0</v>
      </c>
      <c r="H96" s="27" t="s">
        <v>144</v>
      </c>
    </row>
    <row r="97" spans="1:8" x14ac:dyDescent="0.2">
      <c r="A97" s="25"/>
      <c r="B97" s="25"/>
      <c r="C97" s="35"/>
      <c r="D97" s="25"/>
      <c r="E97" s="25"/>
      <c r="F97" s="36"/>
      <c r="G97" s="36"/>
      <c r="H97" s="27" t="s">
        <v>144</v>
      </c>
    </row>
    <row r="98" spans="1:8" x14ac:dyDescent="0.2">
      <c r="A98" s="25"/>
      <c r="B98" s="25"/>
      <c r="C98" s="26" t="s">
        <v>155</v>
      </c>
      <c r="D98" s="25"/>
      <c r="E98" s="25"/>
      <c r="F98" s="36"/>
      <c r="G98" s="36"/>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156</v>
      </c>
      <c r="D101" s="25"/>
      <c r="E101" s="25"/>
      <c r="F101" s="33">
        <v>0</v>
      </c>
      <c r="G101" s="34">
        <v>0</v>
      </c>
      <c r="H101" s="27" t="s">
        <v>144</v>
      </c>
    </row>
    <row r="102" spans="1:8" x14ac:dyDescent="0.2">
      <c r="A102" s="25"/>
      <c r="B102" s="25"/>
      <c r="C102" s="35"/>
      <c r="D102" s="25"/>
      <c r="E102" s="25"/>
      <c r="F102" s="36"/>
      <c r="G102" s="36"/>
      <c r="H102" s="27" t="s">
        <v>144</v>
      </c>
    </row>
    <row r="103" spans="1:8" x14ac:dyDescent="0.2">
      <c r="A103" s="25"/>
      <c r="B103" s="25"/>
      <c r="C103" s="26" t="s">
        <v>157</v>
      </c>
      <c r="D103" s="25"/>
      <c r="E103" s="25"/>
      <c r="F103" s="36"/>
      <c r="G103" s="36"/>
      <c r="H103" s="27" t="s">
        <v>144</v>
      </c>
    </row>
    <row r="104" spans="1:8" x14ac:dyDescent="0.2">
      <c r="A104" s="25"/>
      <c r="B104" s="25"/>
      <c r="C104" s="26" t="s">
        <v>158</v>
      </c>
      <c r="D104" s="25"/>
      <c r="E104" s="25"/>
      <c r="F104" s="36"/>
      <c r="G104" s="36"/>
      <c r="H104" s="27" t="s">
        <v>144</v>
      </c>
    </row>
    <row r="105" spans="1:8" x14ac:dyDescent="0.2">
      <c r="A105" s="25"/>
      <c r="B105" s="25"/>
      <c r="C105" s="26" t="s">
        <v>143</v>
      </c>
      <c r="D105" s="25"/>
      <c r="E105" s="25" t="s">
        <v>144</v>
      </c>
      <c r="F105" s="37" t="s">
        <v>146</v>
      </c>
      <c r="G105" s="34">
        <v>0</v>
      </c>
      <c r="H105" s="27" t="s">
        <v>144</v>
      </c>
    </row>
    <row r="106" spans="1:8" x14ac:dyDescent="0.2">
      <c r="A106" s="25"/>
      <c r="B106" s="25"/>
      <c r="C106" s="35"/>
      <c r="D106" s="25"/>
      <c r="E106" s="25"/>
      <c r="F106" s="36"/>
      <c r="G106" s="36"/>
      <c r="H106" s="27" t="s">
        <v>144</v>
      </c>
    </row>
    <row r="107" spans="1:8" x14ac:dyDescent="0.2">
      <c r="A107" s="25"/>
      <c r="B107" s="25"/>
      <c r="C107" s="26" t="s">
        <v>159</v>
      </c>
      <c r="D107" s="25"/>
      <c r="E107" s="25"/>
      <c r="F107" s="36"/>
      <c r="G107" s="36"/>
      <c r="H107" s="27" t="s">
        <v>144</v>
      </c>
    </row>
    <row r="108" spans="1:8" x14ac:dyDescent="0.2">
      <c r="A108" s="25"/>
      <c r="B108" s="25"/>
      <c r="C108" s="26" t="s">
        <v>143</v>
      </c>
      <c r="D108" s="25"/>
      <c r="E108" s="25" t="s">
        <v>144</v>
      </c>
      <c r="F108" s="37" t="s">
        <v>146</v>
      </c>
      <c r="G108" s="34">
        <v>0</v>
      </c>
      <c r="H108" s="27" t="s">
        <v>144</v>
      </c>
    </row>
    <row r="109" spans="1:8" x14ac:dyDescent="0.2">
      <c r="A109" s="25"/>
      <c r="B109" s="25"/>
      <c r="C109" s="35"/>
      <c r="D109" s="25"/>
      <c r="E109" s="25"/>
      <c r="F109" s="36"/>
      <c r="G109" s="36"/>
      <c r="H109" s="27" t="s">
        <v>144</v>
      </c>
    </row>
    <row r="110" spans="1:8" x14ac:dyDescent="0.2">
      <c r="A110" s="25"/>
      <c r="B110" s="25"/>
      <c r="C110" s="26" t="s">
        <v>160</v>
      </c>
      <c r="D110" s="25"/>
      <c r="E110" s="25"/>
      <c r="F110" s="36"/>
      <c r="G110" s="36"/>
      <c r="H110" s="27" t="s">
        <v>144</v>
      </c>
    </row>
    <row r="111" spans="1:8" x14ac:dyDescent="0.2">
      <c r="A111" s="25"/>
      <c r="B111" s="25"/>
      <c r="C111" s="26" t="s">
        <v>143</v>
      </c>
      <c r="D111" s="25"/>
      <c r="E111" s="25" t="s">
        <v>144</v>
      </c>
      <c r="F111" s="37" t="s">
        <v>146</v>
      </c>
      <c r="G111" s="34">
        <v>0</v>
      </c>
      <c r="H111" s="27" t="s">
        <v>144</v>
      </c>
    </row>
    <row r="112" spans="1:8" x14ac:dyDescent="0.2">
      <c r="A112" s="25"/>
      <c r="B112" s="25"/>
      <c r="C112" s="35"/>
      <c r="D112" s="25"/>
      <c r="E112" s="25"/>
      <c r="F112" s="36"/>
      <c r="G112" s="36"/>
      <c r="H112" s="27" t="s">
        <v>144</v>
      </c>
    </row>
    <row r="113" spans="1:8" x14ac:dyDescent="0.2">
      <c r="A113" s="25"/>
      <c r="B113" s="25"/>
      <c r="C113" s="26" t="s">
        <v>161</v>
      </c>
      <c r="D113" s="25"/>
      <c r="E113" s="25"/>
      <c r="F113" s="36"/>
      <c r="G113" s="36"/>
      <c r="H113" s="27" t="s">
        <v>144</v>
      </c>
    </row>
    <row r="114" spans="1:8" x14ac:dyDescent="0.2">
      <c r="A114" s="28">
        <v>1</v>
      </c>
      <c r="B114" s="29"/>
      <c r="C114" s="29" t="s">
        <v>162</v>
      </c>
      <c r="D114" s="29"/>
      <c r="E114" s="39"/>
      <c r="F114" s="31">
        <v>6149.7893781020002</v>
      </c>
      <c r="G114" s="32">
        <v>4.1978559999999998E-2</v>
      </c>
      <c r="H114" s="27">
        <v>5.95</v>
      </c>
    </row>
    <row r="115" spans="1:8" x14ac:dyDescent="0.2">
      <c r="A115" s="25"/>
      <c r="B115" s="25"/>
      <c r="C115" s="26" t="s">
        <v>143</v>
      </c>
      <c r="D115" s="25"/>
      <c r="E115" s="25" t="s">
        <v>144</v>
      </c>
      <c r="F115" s="33">
        <v>6149.7893781020002</v>
      </c>
      <c r="G115" s="34">
        <v>4.1978559999999998E-2</v>
      </c>
      <c r="H115" s="27" t="s">
        <v>144</v>
      </c>
    </row>
    <row r="116" spans="1:8" x14ac:dyDescent="0.2">
      <c r="A116" s="25"/>
      <c r="B116" s="25"/>
      <c r="C116" s="35"/>
      <c r="D116" s="25"/>
      <c r="E116" s="25"/>
      <c r="F116" s="36"/>
      <c r="G116" s="36"/>
      <c r="H116" s="27" t="s">
        <v>144</v>
      </c>
    </row>
    <row r="117" spans="1:8" x14ac:dyDescent="0.2">
      <c r="A117" s="25"/>
      <c r="B117" s="25"/>
      <c r="C117" s="26" t="s">
        <v>163</v>
      </c>
      <c r="D117" s="25"/>
      <c r="E117" s="25"/>
      <c r="F117" s="33">
        <v>6149.7893781020002</v>
      </c>
      <c r="G117" s="34">
        <v>4.1978559999999998E-2</v>
      </c>
      <c r="H117" s="27" t="s">
        <v>144</v>
      </c>
    </row>
    <row r="118" spans="1:8" x14ac:dyDescent="0.2">
      <c r="A118" s="25"/>
      <c r="B118" s="25"/>
      <c r="C118" s="36"/>
      <c r="D118" s="25"/>
      <c r="E118" s="25"/>
      <c r="F118" s="25"/>
      <c r="G118" s="25"/>
      <c r="H118" s="27" t="s">
        <v>144</v>
      </c>
    </row>
    <row r="119" spans="1:8" x14ac:dyDescent="0.2">
      <c r="A119" s="25"/>
      <c r="B119" s="25"/>
      <c r="C119" s="26" t="s">
        <v>164</v>
      </c>
      <c r="D119" s="25"/>
      <c r="E119" s="25"/>
      <c r="F119" s="25"/>
      <c r="G119" s="25"/>
      <c r="H119" s="27" t="s">
        <v>144</v>
      </c>
    </row>
    <row r="120" spans="1:8" x14ac:dyDescent="0.2">
      <c r="A120" s="25"/>
      <c r="B120" s="25"/>
      <c r="C120" s="26" t="s">
        <v>165</v>
      </c>
      <c r="D120" s="25"/>
      <c r="E120" s="25"/>
      <c r="F120" s="25"/>
      <c r="G120" s="25"/>
      <c r="H120" s="27" t="s">
        <v>144</v>
      </c>
    </row>
    <row r="121" spans="1:8" x14ac:dyDescent="0.2">
      <c r="A121" s="25"/>
      <c r="B121" s="25"/>
      <c r="C121" s="26" t="s">
        <v>143</v>
      </c>
      <c r="D121" s="25"/>
      <c r="E121" s="25" t="s">
        <v>144</v>
      </c>
      <c r="F121" s="37" t="s">
        <v>146</v>
      </c>
      <c r="G121" s="34">
        <v>0</v>
      </c>
      <c r="H121" s="27" t="s">
        <v>144</v>
      </c>
    </row>
    <row r="122" spans="1:8" x14ac:dyDescent="0.2">
      <c r="A122" s="25"/>
      <c r="B122" s="25"/>
      <c r="C122" s="35"/>
      <c r="D122" s="25"/>
      <c r="E122" s="25"/>
      <c r="F122" s="36"/>
      <c r="G122" s="36"/>
      <c r="H122" s="27" t="s">
        <v>144</v>
      </c>
    </row>
    <row r="123" spans="1:8" x14ac:dyDescent="0.2">
      <c r="A123" s="25"/>
      <c r="B123" s="25"/>
      <c r="C123" s="26" t="s">
        <v>166</v>
      </c>
      <c r="D123" s="25"/>
      <c r="E123" s="25"/>
      <c r="F123" s="25"/>
      <c r="G123" s="25"/>
      <c r="H123" s="27" t="s">
        <v>144</v>
      </c>
    </row>
    <row r="124" spans="1:8" x14ac:dyDescent="0.2">
      <c r="A124" s="25"/>
      <c r="B124" s="25"/>
      <c r="C124" s="26" t="s">
        <v>167</v>
      </c>
      <c r="D124" s="25"/>
      <c r="E124" s="25"/>
      <c r="F124" s="25"/>
      <c r="G124" s="25"/>
      <c r="H124" s="27" t="s">
        <v>144</v>
      </c>
    </row>
    <row r="125" spans="1:8" x14ac:dyDescent="0.2">
      <c r="A125" s="25"/>
      <c r="B125" s="25"/>
      <c r="C125" s="26" t="s">
        <v>143</v>
      </c>
      <c r="D125" s="25"/>
      <c r="E125" s="25" t="s">
        <v>144</v>
      </c>
      <c r="F125" s="37" t="s">
        <v>146</v>
      </c>
      <c r="G125" s="34">
        <v>0</v>
      </c>
      <c r="H125" s="27" t="s">
        <v>144</v>
      </c>
    </row>
    <row r="126" spans="1:8" x14ac:dyDescent="0.2">
      <c r="A126" s="25"/>
      <c r="B126" s="25"/>
      <c r="C126" s="35"/>
      <c r="D126" s="25"/>
      <c r="E126" s="25"/>
      <c r="F126" s="36"/>
      <c r="G126" s="36"/>
      <c r="H126" s="27" t="s">
        <v>144</v>
      </c>
    </row>
    <row r="127" spans="1:8" ht="25.5" x14ac:dyDescent="0.2">
      <c r="A127" s="25"/>
      <c r="B127" s="25"/>
      <c r="C127" s="26" t="s">
        <v>168</v>
      </c>
      <c r="D127" s="25"/>
      <c r="E127" s="25"/>
      <c r="F127" s="36"/>
      <c r="G127" s="36"/>
      <c r="H127" s="27" t="s">
        <v>144</v>
      </c>
    </row>
    <row r="128" spans="1:8" x14ac:dyDescent="0.2">
      <c r="A128" s="25"/>
      <c r="B128" s="25"/>
      <c r="C128" s="26" t="s">
        <v>143</v>
      </c>
      <c r="D128" s="25"/>
      <c r="E128" s="25" t="s">
        <v>144</v>
      </c>
      <c r="F128" s="37" t="s">
        <v>146</v>
      </c>
      <c r="G128" s="34">
        <v>0</v>
      </c>
      <c r="H128" s="27" t="s">
        <v>144</v>
      </c>
    </row>
    <row r="129" spans="1:17" x14ac:dyDescent="0.2">
      <c r="A129" s="25"/>
      <c r="B129" s="25"/>
      <c r="C129" s="35"/>
      <c r="D129" s="25"/>
      <c r="E129" s="25"/>
      <c r="F129" s="36"/>
      <c r="G129" s="36"/>
      <c r="H129" s="27" t="s">
        <v>144</v>
      </c>
    </row>
    <row r="130" spans="1:17" x14ac:dyDescent="0.2">
      <c r="A130" s="39"/>
      <c r="B130" s="29"/>
      <c r="C130" s="29" t="s">
        <v>169</v>
      </c>
      <c r="D130" s="29"/>
      <c r="E130" s="39"/>
      <c r="F130" s="31">
        <v>119.55232126999999</v>
      </c>
      <c r="G130" s="32">
        <v>8.1607000000000001E-4</v>
      </c>
      <c r="H130" s="27" t="s">
        <v>144</v>
      </c>
    </row>
    <row r="131" spans="1:17" x14ac:dyDescent="0.2">
      <c r="A131" s="35"/>
      <c r="B131" s="35"/>
      <c r="C131" s="26" t="s">
        <v>170</v>
      </c>
      <c r="D131" s="36"/>
      <c r="E131" s="36"/>
      <c r="F131" s="33">
        <v>146498.329023372</v>
      </c>
      <c r="G131" s="40">
        <v>1.0000000499999999</v>
      </c>
      <c r="H131" s="27" t="s">
        <v>144</v>
      </c>
    </row>
    <row r="132" spans="1:17" x14ac:dyDescent="0.2">
      <c r="A132" s="41"/>
      <c r="B132" s="41"/>
      <c r="C132" s="41"/>
      <c r="D132" s="42"/>
      <c r="E132" s="42"/>
      <c r="F132" s="42"/>
      <c r="G132" s="42"/>
    </row>
    <row r="133" spans="1:17" x14ac:dyDescent="0.2">
      <c r="A133" s="43"/>
      <c r="B133" s="242" t="s">
        <v>873</v>
      </c>
      <c r="C133" s="242"/>
      <c r="D133" s="242"/>
      <c r="E133" s="242"/>
      <c r="F133" s="242"/>
      <c r="G133" s="242"/>
      <c r="H133" s="242"/>
      <c r="J133" s="45"/>
    </row>
    <row r="134" spans="1:17" x14ac:dyDescent="0.2">
      <c r="A134" s="43"/>
      <c r="B134" s="242" t="s">
        <v>874</v>
      </c>
      <c r="C134" s="242"/>
      <c r="D134" s="242"/>
      <c r="E134" s="242"/>
      <c r="F134" s="242"/>
      <c r="G134" s="242"/>
      <c r="H134" s="242"/>
      <c r="J134" s="45"/>
    </row>
    <row r="135" spans="1:17" x14ac:dyDescent="0.2">
      <c r="A135" s="43"/>
      <c r="B135" s="242" t="s">
        <v>875</v>
      </c>
      <c r="C135" s="242"/>
      <c r="D135" s="242"/>
      <c r="E135" s="242"/>
      <c r="F135" s="242"/>
      <c r="G135" s="242"/>
      <c r="H135" s="242"/>
      <c r="J135" s="45"/>
    </row>
    <row r="136" spans="1:17" s="47" customFormat="1" ht="66.75" customHeight="1" x14ac:dyDescent="0.25">
      <c r="A136" s="46"/>
      <c r="B136" s="243" t="s">
        <v>876</v>
      </c>
      <c r="C136" s="243"/>
      <c r="D136" s="243"/>
      <c r="E136" s="243"/>
      <c r="F136" s="243"/>
      <c r="G136" s="243"/>
      <c r="H136" s="243"/>
      <c r="I136"/>
      <c r="J136" s="45"/>
      <c r="K136"/>
      <c r="L136"/>
      <c r="M136"/>
      <c r="N136"/>
      <c r="O136"/>
      <c r="P136"/>
      <c r="Q136"/>
    </row>
    <row r="137" spans="1:17" x14ac:dyDescent="0.2">
      <c r="A137" s="43"/>
      <c r="B137" s="242" t="s">
        <v>877</v>
      </c>
      <c r="C137" s="242"/>
      <c r="D137" s="242"/>
      <c r="E137" s="242"/>
      <c r="F137" s="242"/>
      <c r="G137" s="242"/>
      <c r="H137" s="242"/>
      <c r="J137" s="45"/>
    </row>
    <row r="138" spans="1:17" x14ac:dyDescent="0.2">
      <c r="A138" s="48"/>
      <c r="B138" s="48"/>
      <c r="C138" s="48"/>
      <c r="D138" s="49"/>
      <c r="E138" s="49"/>
      <c r="F138" s="49"/>
      <c r="G138" s="49"/>
    </row>
    <row r="139" spans="1:17" x14ac:dyDescent="0.2">
      <c r="A139" s="48"/>
      <c r="B139" s="244" t="s">
        <v>171</v>
      </c>
      <c r="C139" s="245"/>
      <c r="D139" s="246"/>
      <c r="E139" s="50"/>
      <c r="F139" s="49"/>
      <c r="G139" s="49"/>
    </row>
    <row r="140" spans="1:17" ht="27.75" customHeight="1" x14ac:dyDescent="0.2">
      <c r="A140" s="48"/>
      <c r="B140" s="239" t="s">
        <v>172</v>
      </c>
      <c r="C140" s="240"/>
      <c r="D140" s="26" t="s">
        <v>173</v>
      </c>
      <c r="E140" s="50"/>
      <c r="F140" s="49"/>
      <c r="G140" s="49"/>
    </row>
    <row r="141" spans="1:17" ht="12.75" customHeight="1" x14ac:dyDescent="0.2">
      <c r="A141" s="43"/>
      <c r="B141" s="237" t="s">
        <v>879</v>
      </c>
      <c r="C141" s="238"/>
      <c r="D141" s="51" t="s">
        <v>173</v>
      </c>
      <c r="E141" s="52"/>
      <c r="F141" s="53"/>
      <c r="G141" s="53"/>
    </row>
    <row r="142" spans="1:17" x14ac:dyDescent="0.2">
      <c r="A142" s="48"/>
      <c r="B142" s="239" t="s">
        <v>174</v>
      </c>
      <c r="C142" s="240"/>
      <c r="D142" s="36" t="s">
        <v>144</v>
      </c>
      <c r="E142" s="50"/>
      <c r="F142" s="49"/>
      <c r="G142" s="49"/>
    </row>
    <row r="143" spans="1:17" x14ac:dyDescent="0.2">
      <c r="A143" s="54"/>
      <c r="B143" s="55" t="s">
        <v>144</v>
      </c>
      <c r="C143" s="55" t="s">
        <v>878</v>
      </c>
      <c r="D143" s="55" t="s">
        <v>175</v>
      </c>
      <c r="E143" s="54"/>
      <c r="F143" s="54"/>
      <c r="G143" s="54"/>
      <c r="H143" s="54"/>
      <c r="J143" s="45"/>
    </row>
    <row r="144" spans="1:17" x14ac:dyDescent="0.2">
      <c r="A144" s="54"/>
      <c r="B144" s="56" t="s">
        <v>176</v>
      </c>
      <c r="C144" s="57">
        <v>45747</v>
      </c>
      <c r="D144" s="57">
        <v>45777</v>
      </c>
      <c r="E144" s="54"/>
      <c r="F144" s="54"/>
      <c r="G144" s="54"/>
      <c r="J144" s="45"/>
    </row>
    <row r="145" spans="1:7" x14ac:dyDescent="0.2">
      <c r="A145" s="58"/>
      <c r="B145" s="29" t="s">
        <v>177</v>
      </c>
      <c r="C145" s="59">
        <v>215.7748</v>
      </c>
      <c r="D145" s="59">
        <v>223.2499</v>
      </c>
      <c r="E145" s="58"/>
      <c r="F145" s="60"/>
      <c r="G145" s="61"/>
    </row>
    <row r="146" spans="1:7" x14ac:dyDescent="0.2">
      <c r="A146" s="58"/>
      <c r="B146" s="29" t="s">
        <v>909</v>
      </c>
      <c r="C146" s="59">
        <v>19.185199999999998</v>
      </c>
      <c r="D146" s="59">
        <v>19.849799999999998</v>
      </c>
      <c r="E146" s="58"/>
      <c r="F146" s="60"/>
      <c r="G146" s="61"/>
    </row>
    <row r="147" spans="1:7" x14ac:dyDescent="0.2">
      <c r="A147" s="58"/>
      <c r="B147" s="29" t="s">
        <v>178</v>
      </c>
      <c r="C147" s="59">
        <v>204.01179999999999</v>
      </c>
      <c r="D147" s="59">
        <v>210.9958</v>
      </c>
      <c r="E147" s="58"/>
      <c r="F147" s="60"/>
      <c r="G147" s="61"/>
    </row>
    <row r="148" spans="1:7" x14ac:dyDescent="0.2">
      <c r="A148" s="58"/>
      <c r="B148" s="29" t="s">
        <v>910</v>
      </c>
      <c r="C148" s="59">
        <v>15.8139</v>
      </c>
      <c r="D148" s="59">
        <v>16.3553</v>
      </c>
      <c r="E148" s="58"/>
      <c r="F148" s="60"/>
      <c r="G148" s="61"/>
    </row>
    <row r="149" spans="1:7" x14ac:dyDescent="0.2">
      <c r="A149" s="58"/>
      <c r="B149" s="58"/>
      <c r="C149" s="58"/>
      <c r="D149" s="58"/>
      <c r="E149" s="58"/>
      <c r="F149" s="58"/>
      <c r="G149" s="58"/>
    </row>
    <row r="150" spans="1:7" x14ac:dyDescent="0.2">
      <c r="A150" s="58"/>
      <c r="B150" s="239" t="s">
        <v>880</v>
      </c>
      <c r="C150" s="240"/>
      <c r="D150" s="51" t="s">
        <v>173</v>
      </c>
      <c r="E150" s="58"/>
      <c r="F150" s="58"/>
      <c r="G150" s="58"/>
    </row>
    <row r="151" spans="1:7" x14ac:dyDescent="0.2">
      <c r="A151" s="58"/>
      <c r="B151" s="93"/>
      <c r="C151" s="93"/>
      <c r="D151" s="93"/>
      <c r="E151" s="58"/>
      <c r="F151" s="58"/>
      <c r="G151" s="58"/>
    </row>
    <row r="152" spans="1:7" x14ac:dyDescent="0.2">
      <c r="A152" s="54"/>
      <c r="B152" s="237" t="s">
        <v>179</v>
      </c>
      <c r="C152" s="238"/>
      <c r="D152" s="51" t="s">
        <v>173</v>
      </c>
      <c r="E152" s="65"/>
      <c r="F152" s="54"/>
      <c r="G152" s="54"/>
    </row>
    <row r="153" spans="1:7" x14ac:dyDescent="0.2">
      <c r="A153" s="54"/>
      <c r="B153" s="237" t="s">
        <v>180</v>
      </c>
      <c r="C153" s="238"/>
      <c r="D153" s="51" t="s">
        <v>173</v>
      </c>
      <c r="E153" s="65"/>
      <c r="F153" s="54"/>
      <c r="G153" s="54"/>
    </row>
    <row r="154" spans="1:7" x14ac:dyDescent="0.2">
      <c r="A154" s="54"/>
      <c r="B154" s="237" t="s">
        <v>181</v>
      </c>
      <c r="C154" s="238"/>
      <c r="D154" s="51" t="s">
        <v>173</v>
      </c>
      <c r="E154" s="65"/>
      <c r="F154" s="54"/>
      <c r="G154" s="54"/>
    </row>
    <row r="155" spans="1:7" x14ac:dyDescent="0.2">
      <c r="A155" s="54"/>
      <c r="B155" s="237" t="s">
        <v>182</v>
      </c>
      <c r="C155" s="238"/>
      <c r="D155" s="66">
        <v>0.33104976680369014</v>
      </c>
      <c r="E155" s="54"/>
      <c r="F155" s="44"/>
      <c r="G155" s="64"/>
    </row>
    <row r="157" spans="1:7" x14ac:dyDescent="0.2">
      <c r="B157" s="236" t="s">
        <v>881</v>
      </c>
      <c r="C157" s="236"/>
    </row>
    <row r="159" spans="1:7" ht="153.75" customHeight="1" x14ac:dyDescent="0.2"/>
    <row r="162" spans="2:10" x14ac:dyDescent="0.2">
      <c r="B162" s="67" t="s">
        <v>882</v>
      </c>
      <c r="C162" s="68"/>
      <c r="D162" s="67"/>
    </row>
    <row r="163" spans="2:10" x14ac:dyDescent="0.2">
      <c r="B163" s="67" t="s">
        <v>1043</v>
      </c>
      <c r="D163" s="67"/>
    </row>
    <row r="164" spans="2:10" ht="165" customHeight="1" x14ac:dyDescent="0.2"/>
    <row r="166" spans="2:10" x14ac:dyDescent="0.2">
      <c r="J166" s="24"/>
    </row>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sheetData>
  <mergeCells count="18">
    <mergeCell ref="B141:C141"/>
    <mergeCell ref="A1:H1"/>
    <mergeCell ref="A2:H2"/>
    <mergeCell ref="A3:H3"/>
    <mergeCell ref="B133:H133"/>
    <mergeCell ref="B134:H134"/>
    <mergeCell ref="B135:H135"/>
    <mergeCell ref="B136:H136"/>
    <mergeCell ref="B137:H137"/>
    <mergeCell ref="B139:D139"/>
    <mergeCell ref="B140:C140"/>
    <mergeCell ref="B157:C157"/>
    <mergeCell ref="B142:C142"/>
    <mergeCell ref="B150:C150"/>
    <mergeCell ref="B154:C154"/>
    <mergeCell ref="B155:C155"/>
    <mergeCell ref="B152:C152"/>
    <mergeCell ref="B153:C153"/>
  </mergeCells>
  <hyperlinks>
    <hyperlink ref="I1" location="Index!B2" display="Index" xr:uid="{83DFD7D5-8DFD-411E-9637-1E802CF08E0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4538-9511-488D-B32C-3B6008698B6C}">
  <sheetPr>
    <outlinePr summaryBelow="0" summaryRight="0"/>
  </sheetPr>
  <dimension ref="A1:Q140"/>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801</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26</v>
      </c>
      <c r="C7" s="29" t="s">
        <v>27</v>
      </c>
      <c r="D7" s="29" t="s">
        <v>28</v>
      </c>
      <c r="E7" s="30">
        <v>2365000</v>
      </c>
      <c r="F7" s="31">
        <v>33748.550000000003</v>
      </c>
      <c r="G7" s="32">
        <v>9.9934439999999999E-2</v>
      </c>
      <c r="H7" s="27" t="s">
        <v>144</v>
      </c>
    </row>
    <row r="8" spans="1:9" x14ac:dyDescent="0.2">
      <c r="A8" s="28">
        <v>2</v>
      </c>
      <c r="B8" s="29" t="s">
        <v>318</v>
      </c>
      <c r="C8" s="29" t="s">
        <v>319</v>
      </c>
      <c r="D8" s="29" t="s">
        <v>28</v>
      </c>
      <c r="E8" s="30">
        <v>1752617</v>
      </c>
      <c r="F8" s="31">
        <v>33737.877249999998</v>
      </c>
      <c r="G8" s="32">
        <v>9.9902829999999998E-2</v>
      </c>
      <c r="H8" s="27" t="s">
        <v>144</v>
      </c>
    </row>
    <row r="9" spans="1:9" x14ac:dyDescent="0.2">
      <c r="A9" s="28">
        <v>3</v>
      </c>
      <c r="B9" s="29" t="s">
        <v>14</v>
      </c>
      <c r="C9" s="29" t="s">
        <v>15</v>
      </c>
      <c r="D9" s="29" t="s">
        <v>16</v>
      </c>
      <c r="E9" s="30">
        <v>977000</v>
      </c>
      <c r="F9" s="31">
        <v>18216.165000000001</v>
      </c>
      <c r="G9" s="32">
        <v>5.3940750000000003E-2</v>
      </c>
      <c r="H9" s="27" t="s">
        <v>144</v>
      </c>
    </row>
    <row r="10" spans="1:9" x14ac:dyDescent="0.2">
      <c r="A10" s="28">
        <v>4</v>
      </c>
      <c r="B10" s="29" t="s">
        <v>320</v>
      </c>
      <c r="C10" s="29" t="s">
        <v>321</v>
      </c>
      <c r="D10" s="29" t="s">
        <v>199</v>
      </c>
      <c r="E10" s="30">
        <v>1067000</v>
      </c>
      <c r="F10" s="31">
        <v>16006.066999999999</v>
      </c>
      <c r="G10" s="32">
        <v>4.739633E-2</v>
      </c>
      <c r="H10" s="27" t="s">
        <v>144</v>
      </c>
    </row>
    <row r="11" spans="1:9" x14ac:dyDescent="0.2">
      <c r="A11" s="28">
        <v>5</v>
      </c>
      <c r="B11" s="29" t="s">
        <v>11</v>
      </c>
      <c r="C11" s="29" t="s">
        <v>12</v>
      </c>
      <c r="D11" s="29" t="s">
        <v>13</v>
      </c>
      <c r="E11" s="30">
        <v>961033</v>
      </c>
      <c r="F11" s="31">
        <v>13502.513650000001</v>
      </c>
      <c r="G11" s="32">
        <v>3.9982940000000002E-2</v>
      </c>
      <c r="H11" s="27" t="s">
        <v>144</v>
      </c>
    </row>
    <row r="12" spans="1:9" ht="25.5" x14ac:dyDescent="0.2">
      <c r="A12" s="28">
        <v>6</v>
      </c>
      <c r="B12" s="29" t="s">
        <v>689</v>
      </c>
      <c r="C12" s="29" t="s">
        <v>690</v>
      </c>
      <c r="D12" s="29" t="s">
        <v>193</v>
      </c>
      <c r="E12" s="30">
        <v>1137987</v>
      </c>
      <c r="F12" s="31">
        <v>13472.628092999999</v>
      </c>
      <c r="G12" s="32">
        <v>3.9894440000000003E-2</v>
      </c>
      <c r="H12" s="27" t="s">
        <v>144</v>
      </c>
    </row>
    <row r="13" spans="1:9" ht="25.5" x14ac:dyDescent="0.2">
      <c r="A13" s="28">
        <v>7</v>
      </c>
      <c r="B13" s="29" t="s">
        <v>324</v>
      </c>
      <c r="C13" s="29" t="s">
        <v>325</v>
      </c>
      <c r="D13" s="29" t="s">
        <v>193</v>
      </c>
      <c r="E13" s="30">
        <v>662000</v>
      </c>
      <c r="F13" s="31">
        <v>12129.825999999999</v>
      </c>
      <c r="G13" s="32">
        <v>3.5918209999999999E-2</v>
      </c>
      <c r="H13" s="27" t="s">
        <v>144</v>
      </c>
    </row>
    <row r="14" spans="1:9" x14ac:dyDescent="0.2">
      <c r="A14" s="28">
        <v>8</v>
      </c>
      <c r="B14" s="29" t="s">
        <v>322</v>
      </c>
      <c r="C14" s="29" t="s">
        <v>323</v>
      </c>
      <c r="D14" s="29" t="s">
        <v>28</v>
      </c>
      <c r="E14" s="30">
        <v>976671</v>
      </c>
      <c r="F14" s="31">
        <v>11573.55135</v>
      </c>
      <c r="G14" s="32">
        <v>3.4270990000000001E-2</v>
      </c>
      <c r="H14" s="27" t="s">
        <v>144</v>
      </c>
    </row>
    <row r="15" spans="1:9" x14ac:dyDescent="0.2">
      <c r="A15" s="28">
        <v>9</v>
      </c>
      <c r="B15" s="29" t="s">
        <v>112</v>
      </c>
      <c r="C15" s="29" t="s">
        <v>113</v>
      </c>
      <c r="D15" s="29" t="s">
        <v>28</v>
      </c>
      <c r="E15" s="30">
        <v>496353</v>
      </c>
      <c r="F15" s="31">
        <v>10959.970593</v>
      </c>
      <c r="G15" s="32">
        <v>3.2454089999999998E-2</v>
      </c>
      <c r="H15" s="27" t="s">
        <v>144</v>
      </c>
    </row>
    <row r="16" spans="1:9" x14ac:dyDescent="0.2">
      <c r="A16" s="28">
        <v>10</v>
      </c>
      <c r="B16" s="29" t="s">
        <v>34</v>
      </c>
      <c r="C16" s="29" t="s">
        <v>35</v>
      </c>
      <c r="D16" s="29" t="s">
        <v>13</v>
      </c>
      <c r="E16" s="30">
        <v>3353195</v>
      </c>
      <c r="F16" s="31">
        <v>10396.5810975</v>
      </c>
      <c r="G16" s="32">
        <v>3.078581E-2</v>
      </c>
      <c r="H16" s="27" t="s">
        <v>144</v>
      </c>
    </row>
    <row r="17" spans="1:8" x14ac:dyDescent="0.2">
      <c r="A17" s="28">
        <v>11</v>
      </c>
      <c r="B17" s="29" t="s">
        <v>38</v>
      </c>
      <c r="C17" s="29" t="s">
        <v>39</v>
      </c>
      <c r="D17" s="29" t="s">
        <v>28</v>
      </c>
      <c r="E17" s="30">
        <v>1307239</v>
      </c>
      <c r="F17" s="31">
        <v>10309.5403735</v>
      </c>
      <c r="G17" s="32">
        <v>3.0528070000000001E-2</v>
      </c>
      <c r="H17" s="27" t="s">
        <v>144</v>
      </c>
    </row>
    <row r="18" spans="1:8" ht="25.5" x14ac:dyDescent="0.2">
      <c r="A18" s="28">
        <v>12</v>
      </c>
      <c r="B18" s="29" t="s">
        <v>712</v>
      </c>
      <c r="C18" s="29" t="s">
        <v>713</v>
      </c>
      <c r="D18" s="29" t="s">
        <v>256</v>
      </c>
      <c r="E18" s="30">
        <v>543333</v>
      </c>
      <c r="F18" s="31">
        <v>10195.643744999999</v>
      </c>
      <c r="G18" s="32">
        <v>3.0190809999999998E-2</v>
      </c>
      <c r="H18" s="27" t="s">
        <v>144</v>
      </c>
    </row>
    <row r="19" spans="1:8" x14ac:dyDescent="0.2">
      <c r="A19" s="28">
        <v>13</v>
      </c>
      <c r="B19" s="29" t="s">
        <v>17</v>
      </c>
      <c r="C19" s="29" t="s">
        <v>18</v>
      </c>
      <c r="D19" s="29" t="s">
        <v>19</v>
      </c>
      <c r="E19" s="30">
        <v>277730</v>
      </c>
      <c r="F19" s="31">
        <v>9278.9593000000004</v>
      </c>
      <c r="G19" s="32">
        <v>2.747637E-2</v>
      </c>
      <c r="H19" s="27" t="s">
        <v>144</v>
      </c>
    </row>
    <row r="20" spans="1:8" x14ac:dyDescent="0.2">
      <c r="A20" s="28">
        <v>14</v>
      </c>
      <c r="B20" s="29" t="s">
        <v>513</v>
      </c>
      <c r="C20" s="29" t="s">
        <v>514</v>
      </c>
      <c r="D20" s="29" t="s">
        <v>199</v>
      </c>
      <c r="E20" s="30">
        <v>596688</v>
      </c>
      <c r="F20" s="31">
        <v>8968.2206399999995</v>
      </c>
      <c r="G20" s="32">
        <v>2.655623E-2</v>
      </c>
      <c r="H20" s="27" t="s">
        <v>144</v>
      </c>
    </row>
    <row r="21" spans="1:8" x14ac:dyDescent="0.2">
      <c r="A21" s="28">
        <v>15</v>
      </c>
      <c r="B21" s="29" t="s">
        <v>714</v>
      </c>
      <c r="C21" s="29" t="s">
        <v>715</v>
      </c>
      <c r="D21" s="29" t="s">
        <v>289</v>
      </c>
      <c r="E21" s="30">
        <v>198923</v>
      </c>
      <c r="F21" s="31">
        <v>8354.5670769999997</v>
      </c>
      <c r="G21" s="32">
        <v>2.4739110000000002E-2</v>
      </c>
      <c r="H21" s="27" t="s">
        <v>144</v>
      </c>
    </row>
    <row r="22" spans="1:8" x14ac:dyDescent="0.2">
      <c r="A22" s="28">
        <v>16</v>
      </c>
      <c r="B22" s="29" t="s">
        <v>507</v>
      </c>
      <c r="C22" s="29" t="s">
        <v>508</v>
      </c>
      <c r="D22" s="29" t="s">
        <v>251</v>
      </c>
      <c r="E22" s="30">
        <v>66000</v>
      </c>
      <c r="F22" s="31">
        <v>8089.62</v>
      </c>
      <c r="G22" s="32">
        <v>2.395456E-2</v>
      </c>
      <c r="H22" s="27" t="s">
        <v>144</v>
      </c>
    </row>
    <row r="23" spans="1:8" x14ac:dyDescent="0.2">
      <c r="A23" s="28">
        <v>17</v>
      </c>
      <c r="B23" s="29" t="s">
        <v>59</v>
      </c>
      <c r="C23" s="29" t="s">
        <v>60</v>
      </c>
      <c r="D23" s="29" t="s">
        <v>61</v>
      </c>
      <c r="E23" s="30">
        <v>145000</v>
      </c>
      <c r="F23" s="31">
        <v>7611.7749999999996</v>
      </c>
      <c r="G23" s="32">
        <v>2.2539590000000002E-2</v>
      </c>
      <c r="H23" s="27" t="s">
        <v>144</v>
      </c>
    </row>
    <row r="24" spans="1:8" x14ac:dyDescent="0.2">
      <c r="A24" s="28">
        <v>18</v>
      </c>
      <c r="B24" s="29" t="s">
        <v>249</v>
      </c>
      <c r="C24" s="29" t="s">
        <v>250</v>
      </c>
      <c r="D24" s="29" t="s">
        <v>251</v>
      </c>
      <c r="E24" s="30">
        <v>278803</v>
      </c>
      <c r="F24" s="31">
        <v>7449.6161599999996</v>
      </c>
      <c r="G24" s="32">
        <v>2.2059410000000002E-2</v>
      </c>
      <c r="H24" s="27" t="s">
        <v>144</v>
      </c>
    </row>
    <row r="25" spans="1:8" ht="25.5" x14ac:dyDescent="0.2">
      <c r="A25" s="28">
        <v>19</v>
      </c>
      <c r="B25" s="29" t="s">
        <v>23</v>
      </c>
      <c r="C25" s="29" t="s">
        <v>24</v>
      </c>
      <c r="D25" s="29" t="s">
        <v>25</v>
      </c>
      <c r="E25" s="30">
        <v>62000</v>
      </c>
      <c r="F25" s="31">
        <v>7217.42</v>
      </c>
      <c r="G25" s="32">
        <v>2.1371850000000001E-2</v>
      </c>
      <c r="H25" s="27" t="s">
        <v>144</v>
      </c>
    </row>
    <row r="26" spans="1:8" x14ac:dyDescent="0.2">
      <c r="A26" s="28">
        <v>20</v>
      </c>
      <c r="B26" s="29" t="s">
        <v>20</v>
      </c>
      <c r="C26" s="29" t="s">
        <v>21</v>
      </c>
      <c r="D26" s="29" t="s">
        <v>22</v>
      </c>
      <c r="E26" s="30">
        <v>1967000</v>
      </c>
      <c r="F26" s="31">
        <v>6973.9984999999997</v>
      </c>
      <c r="G26" s="32">
        <v>2.0651039999999999E-2</v>
      </c>
      <c r="H26" s="27" t="s">
        <v>144</v>
      </c>
    </row>
    <row r="27" spans="1:8" x14ac:dyDescent="0.2">
      <c r="A27" s="28">
        <v>21</v>
      </c>
      <c r="B27" s="29" t="s">
        <v>428</v>
      </c>
      <c r="C27" s="29" t="s">
        <v>429</v>
      </c>
      <c r="D27" s="29" t="s">
        <v>430</v>
      </c>
      <c r="E27" s="30">
        <v>1033842</v>
      </c>
      <c r="F27" s="31">
        <v>6457.894053</v>
      </c>
      <c r="G27" s="32">
        <v>1.9122779999999999E-2</v>
      </c>
      <c r="H27" s="27" t="s">
        <v>144</v>
      </c>
    </row>
    <row r="28" spans="1:8" x14ac:dyDescent="0.2">
      <c r="A28" s="28">
        <v>22</v>
      </c>
      <c r="B28" s="29" t="s">
        <v>345</v>
      </c>
      <c r="C28" s="29" t="s">
        <v>346</v>
      </c>
      <c r="D28" s="29" t="s">
        <v>211</v>
      </c>
      <c r="E28" s="30">
        <v>1187500</v>
      </c>
      <c r="F28" s="31">
        <v>6202.90625</v>
      </c>
      <c r="G28" s="32">
        <v>1.8367720000000001E-2</v>
      </c>
      <c r="H28" s="27" t="s">
        <v>144</v>
      </c>
    </row>
    <row r="29" spans="1:8" x14ac:dyDescent="0.2">
      <c r="A29" s="28">
        <v>23</v>
      </c>
      <c r="B29" s="29" t="s">
        <v>511</v>
      </c>
      <c r="C29" s="29" t="s">
        <v>512</v>
      </c>
      <c r="D29" s="29" t="s">
        <v>251</v>
      </c>
      <c r="E29" s="30">
        <v>70454</v>
      </c>
      <c r="F29" s="31">
        <v>5657.4561999999996</v>
      </c>
      <c r="G29" s="32">
        <v>1.675256E-2</v>
      </c>
      <c r="H29" s="27" t="s">
        <v>144</v>
      </c>
    </row>
    <row r="30" spans="1:8" x14ac:dyDescent="0.2">
      <c r="A30" s="28">
        <v>24</v>
      </c>
      <c r="B30" s="29" t="s">
        <v>78</v>
      </c>
      <c r="C30" s="29" t="s">
        <v>79</v>
      </c>
      <c r="D30" s="29" t="s">
        <v>80</v>
      </c>
      <c r="E30" s="30">
        <v>109075</v>
      </c>
      <c r="F30" s="31">
        <v>5023.2309750000004</v>
      </c>
      <c r="G30" s="32">
        <v>1.487453E-2</v>
      </c>
      <c r="H30" s="27" t="s">
        <v>144</v>
      </c>
    </row>
    <row r="31" spans="1:8" x14ac:dyDescent="0.2">
      <c r="A31" s="28">
        <v>25</v>
      </c>
      <c r="B31" s="29" t="s">
        <v>420</v>
      </c>
      <c r="C31" s="29" t="s">
        <v>421</v>
      </c>
      <c r="D31" s="29" t="s">
        <v>199</v>
      </c>
      <c r="E31" s="30">
        <v>285965</v>
      </c>
      <c r="F31" s="31">
        <v>4482.5013749999998</v>
      </c>
      <c r="G31" s="32">
        <v>1.327335E-2</v>
      </c>
      <c r="H31" s="27" t="s">
        <v>144</v>
      </c>
    </row>
    <row r="32" spans="1:8" x14ac:dyDescent="0.2">
      <c r="A32" s="28">
        <v>26</v>
      </c>
      <c r="B32" s="29" t="s">
        <v>221</v>
      </c>
      <c r="C32" s="29" t="s">
        <v>222</v>
      </c>
      <c r="D32" s="29" t="s">
        <v>223</v>
      </c>
      <c r="E32" s="30">
        <v>586911</v>
      </c>
      <c r="F32" s="31">
        <v>4198.7612939999999</v>
      </c>
      <c r="G32" s="32">
        <v>1.243315E-2</v>
      </c>
      <c r="H32" s="27" t="s">
        <v>144</v>
      </c>
    </row>
    <row r="33" spans="1:8" x14ac:dyDescent="0.2">
      <c r="A33" s="28">
        <v>27</v>
      </c>
      <c r="B33" s="29" t="s">
        <v>422</v>
      </c>
      <c r="C33" s="29" t="s">
        <v>423</v>
      </c>
      <c r="D33" s="29" t="s">
        <v>256</v>
      </c>
      <c r="E33" s="30">
        <v>229431</v>
      </c>
      <c r="F33" s="31">
        <v>4051.292598</v>
      </c>
      <c r="G33" s="32">
        <v>1.199648E-2</v>
      </c>
      <c r="H33" s="27" t="s">
        <v>144</v>
      </c>
    </row>
    <row r="34" spans="1:8" ht="25.5" x14ac:dyDescent="0.2">
      <c r="A34" s="28">
        <v>28</v>
      </c>
      <c r="B34" s="29" t="s">
        <v>424</v>
      </c>
      <c r="C34" s="29" t="s">
        <v>425</v>
      </c>
      <c r="D34" s="29" t="s">
        <v>202</v>
      </c>
      <c r="E34" s="30">
        <v>319989</v>
      </c>
      <c r="F34" s="31">
        <v>3730.4317620000002</v>
      </c>
      <c r="G34" s="32">
        <v>1.104636E-2</v>
      </c>
      <c r="H34" s="27" t="s">
        <v>144</v>
      </c>
    </row>
    <row r="35" spans="1:8" x14ac:dyDescent="0.2">
      <c r="A35" s="28">
        <v>29</v>
      </c>
      <c r="B35" s="29" t="s">
        <v>505</v>
      </c>
      <c r="C35" s="29" t="s">
        <v>506</v>
      </c>
      <c r="D35" s="29" t="s">
        <v>211</v>
      </c>
      <c r="E35" s="30">
        <v>237000</v>
      </c>
      <c r="F35" s="31">
        <v>3706.4430000000002</v>
      </c>
      <c r="G35" s="32">
        <v>1.097533E-2</v>
      </c>
      <c r="H35" s="27" t="s">
        <v>144</v>
      </c>
    </row>
    <row r="36" spans="1:8" x14ac:dyDescent="0.2">
      <c r="A36" s="28">
        <v>30</v>
      </c>
      <c r="B36" s="29" t="s">
        <v>334</v>
      </c>
      <c r="C36" s="29" t="s">
        <v>335</v>
      </c>
      <c r="D36" s="29" t="s">
        <v>289</v>
      </c>
      <c r="E36" s="30">
        <v>47000</v>
      </c>
      <c r="F36" s="31">
        <v>3322.665</v>
      </c>
      <c r="G36" s="32">
        <v>9.8388999999999994E-3</v>
      </c>
      <c r="H36" s="27" t="s">
        <v>144</v>
      </c>
    </row>
    <row r="37" spans="1:8" x14ac:dyDescent="0.2">
      <c r="A37" s="28">
        <v>31</v>
      </c>
      <c r="B37" s="29" t="s">
        <v>128</v>
      </c>
      <c r="C37" s="29" t="s">
        <v>129</v>
      </c>
      <c r="D37" s="29" t="s">
        <v>72</v>
      </c>
      <c r="E37" s="30">
        <v>85031</v>
      </c>
      <c r="F37" s="31">
        <v>2605.009716</v>
      </c>
      <c r="G37" s="32">
        <v>7.7138199999999997E-3</v>
      </c>
      <c r="H37" s="27" t="s">
        <v>144</v>
      </c>
    </row>
    <row r="38" spans="1:8" x14ac:dyDescent="0.2">
      <c r="A38" s="28">
        <v>32</v>
      </c>
      <c r="B38" s="29" t="s">
        <v>311</v>
      </c>
      <c r="C38" s="29" t="s">
        <v>312</v>
      </c>
      <c r="D38" s="29" t="s">
        <v>55</v>
      </c>
      <c r="E38" s="30">
        <v>281548</v>
      </c>
      <c r="F38" s="31">
        <v>2265.05366</v>
      </c>
      <c r="G38" s="32">
        <v>6.7071600000000002E-3</v>
      </c>
      <c r="H38" s="27" t="s">
        <v>144</v>
      </c>
    </row>
    <row r="39" spans="1:8" x14ac:dyDescent="0.2">
      <c r="A39" s="25"/>
      <c r="B39" s="25"/>
      <c r="C39" s="26" t="s">
        <v>143</v>
      </c>
      <c r="D39" s="25"/>
      <c r="E39" s="25" t="s">
        <v>144</v>
      </c>
      <c r="F39" s="33">
        <v>309896.73671199998</v>
      </c>
      <c r="G39" s="34">
        <v>0.91765001000000002</v>
      </c>
      <c r="H39" s="27" t="s">
        <v>144</v>
      </c>
    </row>
    <row r="40" spans="1:8" x14ac:dyDescent="0.2">
      <c r="A40" s="25"/>
      <c r="B40" s="25"/>
      <c r="C40" s="35"/>
      <c r="D40" s="25"/>
      <c r="E40" s="25"/>
      <c r="F40" s="36"/>
      <c r="G40" s="36"/>
      <c r="H40" s="27" t="s">
        <v>144</v>
      </c>
    </row>
    <row r="41" spans="1:8" x14ac:dyDescent="0.2">
      <c r="A41" s="25"/>
      <c r="B41" s="25"/>
      <c r="C41" s="26" t="s">
        <v>145</v>
      </c>
      <c r="D41" s="25"/>
      <c r="E41" s="25"/>
      <c r="F41" s="25"/>
      <c r="G41" s="25"/>
      <c r="H41" s="27" t="s">
        <v>144</v>
      </c>
    </row>
    <row r="42" spans="1:8" x14ac:dyDescent="0.2">
      <c r="A42" s="25"/>
      <c r="B42" s="25"/>
      <c r="C42" s="26" t="s">
        <v>143</v>
      </c>
      <c r="D42" s="25"/>
      <c r="E42" s="25" t="s">
        <v>144</v>
      </c>
      <c r="F42" s="37" t="s">
        <v>146</v>
      </c>
      <c r="G42" s="34">
        <v>0</v>
      </c>
      <c r="H42" s="27" t="s">
        <v>144</v>
      </c>
    </row>
    <row r="43" spans="1:8" x14ac:dyDescent="0.2">
      <c r="A43" s="25"/>
      <c r="B43" s="25"/>
      <c r="C43" s="35"/>
      <c r="D43" s="25"/>
      <c r="E43" s="25"/>
      <c r="F43" s="36"/>
      <c r="G43" s="36"/>
      <c r="H43" s="27" t="s">
        <v>144</v>
      </c>
    </row>
    <row r="44" spans="1:8" x14ac:dyDescent="0.2">
      <c r="A44" s="25"/>
      <c r="B44" s="25"/>
      <c r="C44" s="26" t="s">
        <v>147</v>
      </c>
      <c r="D44" s="25"/>
      <c r="E44" s="25"/>
      <c r="F44" s="25"/>
      <c r="G44" s="25"/>
      <c r="H44" s="27" t="s">
        <v>144</v>
      </c>
    </row>
    <row r="45" spans="1:8" x14ac:dyDescent="0.2">
      <c r="A45" s="25"/>
      <c r="B45" s="25"/>
      <c r="C45" s="26" t="s">
        <v>143</v>
      </c>
      <c r="D45" s="25"/>
      <c r="E45" s="25" t="s">
        <v>144</v>
      </c>
      <c r="F45" s="37" t="s">
        <v>146</v>
      </c>
      <c r="G45" s="34">
        <v>0</v>
      </c>
      <c r="H45" s="27" t="s">
        <v>144</v>
      </c>
    </row>
    <row r="46" spans="1:8" x14ac:dyDescent="0.2">
      <c r="A46" s="25"/>
      <c r="B46" s="25"/>
      <c r="C46" s="35"/>
      <c r="D46" s="25"/>
      <c r="E46" s="25"/>
      <c r="F46" s="36"/>
      <c r="G46" s="36"/>
      <c r="H46" s="27" t="s">
        <v>144</v>
      </c>
    </row>
    <row r="47" spans="1:8" x14ac:dyDescent="0.2">
      <c r="A47" s="25"/>
      <c r="B47" s="25"/>
      <c r="C47" s="26" t="s">
        <v>148</v>
      </c>
      <c r="D47" s="25"/>
      <c r="E47" s="25"/>
      <c r="F47" s="25"/>
      <c r="G47" s="25"/>
      <c r="H47" s="27" t="s">
        <v>144</v>
      </c>
    </row>
    <row r="48" spans="1:8" x14ac:dyDescent="0.2">
      <c r="A48" s="25"/>
      <c r="B48" s="25"/>
      <c r="C48" s="26" t="s">
        <v>143</v>
      </c>
      <c r="D48" s="25"/>
      <c r="E48" s="25" t="s">
        <v>144</v>
      </c>
      <c r="F48" s="37" t="s">
        <v>146</v>
      </c>
      <c r="G48" s="34">
        <v>0</v>
      </c>
      <c r="H48" s="27" t="s">
        <v>144</v>
      </c>
    </row>
    <row r="49" spans="1:8" x14ac:dyDescent="0.2">
      <c r="A49" s="25"/>
      <c r="B49" s="25"/>
      <c r="C49" s="35"/>
      <c r="D49" s="25"/>
      <c r="E49" s="25"/>
      <c r="F49" s="36"/>
      <c r="G49" s="36"/>
      <c r="H49" s="27" t="s">
        <v>144</v>
      </c>
    </row>
    <row r="50" spans="1:8" x14ac:dyDescent="0.2">
      <c r="A50" s="25"/>
      <c r="B50" s="25"/>
      <c r="C50" s="26" t="s">
        <v>149</v>
      </c>
      <c r="D50" s="25"/>
      <c r="E50" s="25"/>
      <c r="F50" s="36"/>
      <c r="G50" s="36"/>
      <c r="H50" s="27" t="s">
        <v>144</v>
      </c>
    </row>
    <row r="51" spans="1:8" x14ac:dyDescent="0.2">
      <c r="A51" s="25"/>
      <c r="B51" s="25"/>
      <c r="C51" s="26" t="s">
        <v>143</v>
      </c>
      <c r="D51" s="25"/>
      <c r="E51" s="25" t="s">
        <v>144</v>
      </c>
      <c r="F51" s="37" t="s">
        <v>146</v>
      </c>
      <c r="G51" s="34">
        <v>0</v>
      </c>
      <c r="H51" s="27" t="s">
        <v>144</v>
      </c>
    </row>
    <row r="52" spans="1:8" x14ac:dyDescent="0.2">
      <c r="A52" s="25"/>
      <c r="B52" s="25"/>
      <c r="C52" s="35"/>
      <c r="D52" s="25"/>
      <c r="E52" s="25"/>
      <c r="F52" s="36"/>
      <c r="G52" s="36"/>
      <c r="H52" s="27" t="s">
        <v>144</v>
      </c>
    </row>
    <row r="53" spans="1:8" x14ac:dyDescent="0.2">
      <c r="A53" s="25"/>
      <c r="B53" s="25"/>
      <c r="C53" s="26" t="s">
        <v>150</v>
      </c>
      <c r="D53" s="25"/>
      <c r="E53" s="25"/>
      <c r="F53" s="36"/>
      <c r="G53" s="36"/>
      <c r="H53" s="27" t="s">
        <v>144</v>
      </c>
    </row>
    <row r="54" spans="1:8" x14ac:dyDescent="0.2">
      <c r="A54" s="25"/>
      <c r="B54" s="25"/>
      <c r="C54" s="26" t="s">
        <v>143</v>
      </c>
      <c r="D54" s="25"/>
      <c r="E54" s="25" t="s">
        <v>144</v>
      </c>
      <c r="F54" s="37" t="s">
        <v>146</v>
      </c>
      <c r="G54" s="34">
        <v>0</v>
      </c>
      <c r="H54" s="27" t="s">
        <v>144</v>
      </c>
    </row>
    <row r="55" spans="1:8" x14ac:dyDescent="0.2">
      <c r="A55" s="25"/>
      <c r="B55" s="25"/>
      <c r="C55" s="35"/>
      <c r="D55" s="25"/>
      <c r="E55" s="25"/>
      <c r="F55" s="36"/>
      <c r="G55" s="36"/>
      <c r="H55" s="27" t="s">
        <v>144</v>
      </c>
    </row>
    <row r="56" spans="1:8" x14ac:dyDescent="0.2">
      <c r="A56" s="25"/>
      <c r="B56" s="25"/>
      <c r="C56" s="26" t="s">
        <v>151</v>
      </c>
      <c r="D56" s="25"/>
      <c r="E56" s="25"/>
      <c r="F56" s="33">
        <v>309896.73671199998</v>
      </c>
      <c r="G56" s="34">
        <v>0.91765001000000002</v>
      </c>
      <c r="H56" s="27" t="s">
        <v>144</v>
      </c>
    </row>
    <row r="57" spans="1:8" x14ac:dyDescent="0.2">
      <c r="A57" s="25"/>
      <c r="B57" s="25"/>
      <c r="C57" s="35"/>
      <c r="D57" s="25"/>
      <c r="E57" s="25"/>
      <c r="F57" s="36"/>
      <c r="G57" s="36"/>
      <c r="H57" s="27" t="s">
        <v>144</v>
      </c>
    </row>
    <row r="58" spans="1:8" x14ac:dyDescent="0.2">
      <c r="A58" s="25"/>
      <c r="B58" s="25"/>
      <c r="C58" s="26" t="s">
        <v>152</v>
      </c>
      <c r="D58" s="25"/>
      <c r="E58" s="25"/>
      <c r="F58" s="36"/>
      <c r="G58" s="36"/>
      <c r="H58" s="27" t="s">
        <v>144</v>
      </c>
    </row>
    <row r="59" spans="1:8" x14ac:dyDescent="0.2">
      <c r="A59" s="25"/>
      <c r="B59" s="25"/>
      <c r="C59" s="26" t="s">
        <v>10</v>
      </c>
      <c r="D59" s="25"/>
      <c r="E59" s="25"/>
      <c r="F59" s="36"/>
      <c r="G59" s="36"/>
      <c r="H59" s="27" t="s">
        <v>144</v>
      </c>
    </row>
    <row r="60" spans="1:8" x14ac:dyDescent="0.2">
      <c r="A60" s="25"/>
      <c r="B60" s="25"/>
      <c r="C60" s="26" t="s">
        <v>143</v>
      </c>
      <c r="D60" s="25"/>
      <c r="E60" s="25" t="s">
        <v>144</v>
      </c>
      <c r="F60" s="37" t="s">
        <v>146</v>
      </c>
      <c r="G60" s="34">
        <v>0</v>
      </c>
      <c r="H60" s="27" t="s">
        <v>144</v>
      </c>
    </row>
    <row r="61" spans="1:8" x14ac:dyDescent="0.2">
      <c r="A61" s="25"/>
      <c r="B61" s="25"/>
      <c r="C61" s="35"/>
      <c r="D61" s="25"/>
      <c r="E61" s="25"/>
      <c r="F61" s="36"/>
      <c r="G61" s="36"/>
      <c r="H61" s="27" t="s">
        <v>144</v>
      </c>
    </row>
    <row r="62" spans="1:8" x14ac:dyDescent="0.2">
      <c r="A62" s="25"/>
      <c r="B62" s="25"/>
      <c r="C62" s="26" t="s">
        <v>153</v>
      </c>
      <c r="D62" s="25"/>
      <c r="E62" s="25"/>
      <c r="F62" s="25"/>
      <c r="G62" s="25"/>
      <c r="H62" s="27" t="s">
        <v>144</v>
      </c>
    </row>
    <row r="63" spans="1:8" x14ac:dyDescent="0.2">
      <c r="A63" s="25"/>
      <c r="B63" s="25"/>
      <c r="C63" s="26" t="s">
        <v>143</v>
      </c>
      <c r="D63" s="25"/>
      <c r="E63" s="25" t="s">
        <v>144</v>
      </c>
      <c r="F63" s="37" t="s">
        <v>146</v>
      </c>
      <c r="G63" s="34">
        <v>0</v>
      </c>
      <c r="H63" s="27" t="s">
        <v>144</v>
      </c>
    </row>
    <row r="64" spans="1:8" x14ac:dyDescent="0.2">
      <c r="A64" s="25"/>
      <c r="B64" s="25"/>
      <c r="C64" s="35"/>
      <c r="D64" s="25"/>
      <c r="E64" s="25"/>
      <c r="F64" s="36"/>
      <c r="G64" s="36"/>
      <c r="H64" s="27" t="s">
        <v>144</v>
      </c>
    </row>
    <row r="65" spans="1:8" x14ac:dyDescent="0.2">
      <c r="A65" s="25"/>
      <c r="B65" s="25"/>
      <c r="C65" s="26" t="s">
        <v>154</v>
      </c>
      <c r="D65" s="25"/>
      <c r="E65" s="25"/>
      <c r="F65" s="25"/>
      <c r="G65" s="25"/>
      <c r="H65" s="27" t="s">
        <v>144</v>
      </c>
    </row>
    <row r="66" spans="1:8" x14ac:dyDescent="0.2">
      <c r="A66" s="25"/>
      <c r="B66" s="25"/>
      <c r="C66" s="26" t="s">
        <v>143</v>
      </c>
      <c r="D66" s="25"/>
      <c r="E66" s="25" t="s">
        <v>144</v>
      </c>
      <c r="F66" s="37" t="s">
        <v>146</v>
      </c>
      <c r="G66" s="34">
        <v>0</v>
      </c>
      <c r="H66" s="27" t="s">
        <v>144</v>
      </c>
    </row>
    <row r="67" spans="1:8" x14ac:dyDescent="0.2">
      <c r="A67" s="25"/>
      <c r="B67" s="25"/>
      <c r="C67" s="35"/>
      <c r="D67" s="25"/>
      <c r="E67" s="25"/>
      <c r="F67" s="36"/>
      <c r="G67" s="36"/>
      <c r="H67" s="27" t="s">
        <v>144</v>
      </c>
    </row>
    <row r="68" spans="1:8" x14ac:dyDescent="0.2">
      <c r="A68" s="25"/>
      <c r="B68" s="25"/>
      <c r="C68" s="26" t="s">
        <v>155</v>
      </c>
      <c r="D68" s="25"/>
      <c r="E68" s="25"/>
      <c r="F68" s="36"/>
      <c r="G68" s="36"/>
      <c r="H68" s="27" t="s">
        <v>144</v>
      </c>
    </row>
    <row r="69" spans="1:8" x14ac:dyDescent="0.2">
      <c r="A69" s="25"/>
      <c r="B69" s="25"/>
      <c r="C69" s="26" t="s">
        <v>143</v>
      </c>
      <c r="D69" s="25"/>
      <c r="E69" s="25" t="s">
        <v>144</v>
      </c>
      <c r="F69" s="37" t="s">
        <v>146</v>
      </c>
      <c r="G69" s="34">
        <v>0</v>
      </c>
      <c r="H69" s="27" t="s">
        <v>144</v>
      </c>
    </row>
    <row r="70" spans="1:8" x14ac:dyDescent="0.2">
      <c r="A70" s="25"/>
      <c r="B70" s="25"/>
      <c r="C70" s="35"/>
      <c r="D70" s="25"/>
      <c r="E70" s="25"/>
      <c r="F70" s="36"/>
      <c r="G70" s="36"/>
      <c r="H70" s="27" t="s">
        <v>144</v>
      </c>
    </row>
    <row r="71" spans="1:8" x14ac:dyDescent="0.2">
      <c r="A71" s="25"/>
      <c r="B71" s="25"/>
      <c r="C71" s="26" t="s">
        <v>156</v>
      </c>
      <c r="D71" s="25"/>
      <c r="E71" s="25"/>
      <c r="F71" s="33">
        <v>0</v>
      </c>
      <c r="G71" s="34">
        <v>0</v>
      </c>
      <c r="H71" s="27" t="s">
        <v>144</v>
      </c>
    </row>
    <row r="72" spans="1:8" x14ac:dyDescent="0.2">
      <c r="A72" s="25"/>
      <c r="B72" s="25"/>
      <c r="C72" s="35"/>
      <c r="D72" s="25"/>
      <c r="E72" s="25"/>
      <c r="F72" s="36"/>
      <c r="G72" s="36"/>
      <c r="H72" s="27" t="s">
        <v>144</v>
      </c>
    </row>
    <row r="73" spans="1:8" x14ac:dyDescent="0.2">
      <c r="A73" s="25"/>
      <c r="B73" s="25"/>
      <c r="C73" s="26" t="s">
        <v>157</v>
      </c>
      <c r="D73" s="25"/>
      <c r="E73" s="25"/>
      <c r="F73" s="36"/>
      <c r="G73" s="36"/>
      <c r="H73" s="27" t="s">
        <v>144</v>
      </c>
    </row>
    <row r="74" spans="1:8" x14ac:dyDescent="0.2">
      <c r="A74" s="25"/>
      <c r="B74" s="25"/>
      <c r="C74" s="26" t="s">
        <v>158</v>
      </c>
      <c r="D74" s="25"/>
      <c r="E74" s="25"/>
      <c r="F74" s="36"/>
      <c r="G74" s="36"/>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159</v>
      </c>
      <c r="D77" s="25"/>
      <c r="E77" s="25"/>
      <c r="F77" s="36"/>
      <c r="G77" s="36"/>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160</v>
      </c>
      <c r="D80" s="25"/>
      <c r="E80" s="25"/>
      <c r="F80" s="36"/>
      <c r="G80" s="36"/>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161</v>
      </c>
      <c r="D83" s="25"/>
      <c r="E83" s="25"/>
      <c r="F83" s="36"/>
      <c r="G83" s="36"/>
      <c r="H83" s="27" t="s">
        <v>144</v>
      </c>
    </row>
    <row r="84" spans="1:8" x14ac:dyDescent="0.2">
      <c r="A84" s="28">
        <v>1</v>
      </c>
      <c r="B84" s="29"/>
      <c r="C84" s="29" t="s">
        <v>162</v>
      </c>
      <c r="D84" s="29"/>
      <c r="E84" s="39"/>
      <c r="F84" s="31">
        <v>26772.545664687001</v>
      </c>
      <c r="G84" s="32">
        <v>7.9277459999999994E-2</v>
      </c>
      <c r="H84" s="27">
        <v>5.95</v>
      </c>
    </row>
    <row r="85" spans="1:8" x14ac:dyDescent="0.2">
      <c r="A85" s="25"/>
      <c r="B85" s="25"/>
      <c r="C85" s="26" t="s">
        <v>143</v>
      </c>
      <c r="D85" s="25"/>
      <c r="E85" s="25" t="s">
        <v>144</v>
      </c>
      <c r="F85" s="33">
        <v>26772.545664687001</v>
      </c>
      <c r="G85" s="34">
        <v>7.9277459999999994E-2</v>
      </c>
      <c r="H85" s="27" t="s">
        <v>144</v>
      </c>
    </row>
    <row r="86" spans="1:8" x14ac:dyDescent="0.2">
      <c r="A86" s="25"/>
      <c r="B86" s="25"/>
      <c r="C86" s="35"/>
      <c r="D86" s="25"/>
      <c r="E86" s="25"/>
      <c r="F86" s="36"/>
      <c r="G86" s="36"/>
      <c r="H86" s="27" t="s">
        <v>144</v>
      </c>
    </row>
    <row r="87" spans="1:8" x14ac:dyDescent="0.2">
      <c r="A87" s="25"/>
      <c r="B87" s="25"/>
      <c r="C87" s="26" t="s">
        <v>163</v>
      </c>
      <c r="D87" s="25"/>
      <c r="E87" s="25"/>
      <c r="F87" s="33">
        <v>26772.545664687001</v>
      </c>
      <c r="G87" s="34">
        <v>7.9277459999999994E-2</v>
      </c>
      <c r="H87" s="27" t="s">
        <v>144</v>
      </c>
    </row>
    <row r="88" spans="1:8" x14ac:dyDescent="0.2">
      <c r="A88" s="25"/>
      <c r="B88" s="25"/>
      <c r="C88" s="36"/>
      <c r="D88" s="25"/>
      <c r="E88" s="25"/>
      <c r="F88" s="25"/>
      <c r="G88" s="25"/>
      <c r="H88" s="27" t="s">
        <v>144</v>
      </c>
    </row>
    <row r="89" spans="1:8" x14ac:dyDescent="0.2">
      <c r="A89" s="25"/>
      <c r="B89" s="25"/>
      <c r="C89" s="26" t="s">
        <v>164</v>
      </c>
      <c r="D89" s="25"/>
      <c r="E89" s="25"/>
      <c r="F89" s="25"/>
      <c r="G89" s="25"/>
      <c r="H89" s="27" t="s">
        <v>144</v>
      </c>
    </row>
    <row r="90" spans="1:8" x14ac:dyDescent="0.2">
      <c r="A90" s="25"/>
      <c r="B90" s="25"/>
      <c r="C90" s="26" t="s">
        <v>165</v>
      </c>
      <c r="D90" s="25"/>
      <c r="E90" s="25"/>
      <c r="F90" s="25"/>
      <c r="G90" s="25"/>
      <c r="H90" s="27" t="s">
        <v>144</v>
      </c>
    </row>
    <row r="91" spans="1:8" x14ac:dyDescent="0.2">
      <c r="A91" s="25"/>
      <c r="B91" s="25"/>
      <c r="C91" s="26" t="s">
        <v>143</v>
      </c>
      <c r="D91" s="25"/>
      <c r="E91" s="25" t="s">
        <v>144</v>
      </c>
      <c r="F91" s="37" t="s">
        <v>146</v>
      </c>
      <c r="G91" s="34">
        <v>0</v>
      </c>
      <c r="H91" s="27" t="s">
        <v>144</v>
      </c>
    </row>
    <row r="92" spans="1:8" x14ac:dyDescent="0.2">
      <c r="A92" s="25"/>
      <c r="B92" s="25"/>
      <c r="C92" s="35"/>
      <c r="D92" s="25"/>
      <c r="E92" s="25"/>
      <c r="F92" s="36"/>
      <c r="G92" s="36"/>
      <c r="H92" s="27" t="s">
        <v>144</v>
      </c>
    </row>
    <row r="93" spans="1:8" x14ac:dyDescent="0.2">
      <c r="A93" s="25"/>
      <c r="B93" s="25"/>
      <c r="C93" s="26" t="s">
        <v>166</v>
      </c>
      <c r="D93" s="25"/>
      <c r="E93" s="25"/>
      <c r="F93" s="25"/>
      <c r="G93" s="25"/>
      <c r="H93" s="27" t="s">
        <v>144</v>
      </c>
    </row>
    <row r="94" spans="1:8" x14ac:dyDescent="0.2">
      <c r="A94" s="25"/>
      <c r="B94" s="25"/>
      <c r="C94" s="26" t="s">
        <v>167</v>
      </c>
      <c r="D94" s="25"/>
      <c r="E94" s="25"/>
      <c r="F94" s="25"/>
      <c r="G94" s="25"/>
      <c r="H94" s="27" t="s">
        <v>144</v>
      </c>
    </row>
    <row r="95" spans="1:8" x14ac:dyDescent="0.2">
      <c r="A95" s="25"/>
      <c r="B95" s="25"/>
      <c r="C95" s="26" t="s">
        <v>143</v>
      </c>
      <c r="D95" s="25"/>
      <c r="E95" s="25" t="s">
        <v>144</v>
      </c>
      <c r="F95" s="37" t="s">
        <v>146</v>
      </c>
      <c r="G95" s="34">
        <v>0</v>
      </c>
      <c r="H95" s="27" t="s">
        <v>144</v>
      </c>
    </row>
    <row r="96" spans="1:8" x14ac:dyDescent="0.2">
      <c r="A96" s="25"/>
      <c r="B96" s="25"/>
      <c r="C96" s="35"/>
      <c r="D96" s="25"/>
      <c r="E96" s="25"/>
      <c r="F96" s="36"/>
      <c r="G96" s="36"/>
      <c r="H96" s="27" t="s">
        <v>144</v>
      </c>
    </row>
    <row r="97" spans="1:17" ht="25.5" x14ac:dyDescent="0.2">
      <c r="A97" s="25"/>
      <c r="B97" s="25"/>
      <c r="C97" s="26" t="s">
        <v>168</v>
      </c>
      <c r="D97" s="25"/>
      <c r="E97" s="25"/>
      <c r="F97" s="36"/>
      <c r="G97" s="36"/>
      <c r="H97" s="27" t="s">
        <v>144</v>
      </c>
    </row>
    <row r="98" spans="1:17" x14ac:dyDescent="0.2">
      <c r="A98" s="25"/>
      <c r="B98" s="25"/>
      <c r="C98" s="26" t="s">
        <v>143</v>
      </c>
      <c r="D98" s="25"/>
      <c r="E98" s="25" t="s">
        <v>144</v>
      </c>
      <c r="F98" s="37" t="s">
        <v>146</v>
      </c>
      <c r="G98" s="34">
        <v>0</v>
      </c>
      <c r="H98" s="27" t="s">
        <v>144</v>
      </c>
    </row>
    <row r="99" spans="1:17" x14ac:dyDescent="0.2">
      <c r="A99" s="25"/>
      <c r="B99" s="25"/>
      <c r="C99" s="35"/>
      <c r="D99" s="25"/>
      <c r="E99" s="25"/>
      <c r="F99" s="36"/>
      <c r="G99" s="36"/>
      <c r="H99" s="27" t="s">
        <v>144</v>
      </c>
    </row>
    <row r="100" spans="1:17" x14ac:dyDescent="0.2">
      <c r="A100" s="25"/>
      <c r="B100" s="29"/>
      <c r="C100" s="29"/>
      <c r="D100" s="26"/>
      <c r="E100" s="25"/>
      <c r="F100" s="29"/>
      <c r="G100" s="39"/>
      <c r="H100" s="27" t="s">
        <v>144</v>
      </c>
    </row>
    <row r="101" spans="1:17" x14ac:dyDescent="0.2">
      <c r="A101" s="39"/>
      <c r="B101" s="29"/>
      <c r="C101" s="29" t="s">
        <v>169</v>
      </c>
      <c r="D101" s="29"/>
      <c r="E101" s="39"/>
      <c r="F101" s="31">
        <v>1037.6278159000001</v>
      </c>
      <c r="G101" s="32">
        <v>3.0725700000000002E-3</v>
      </c>
      <c r="H101" s="27" t="s">
        <v>144</v>
      </c>
    </row>
    <row r="102" spans="1:17" x14ac:dyDescent="0.2">
      <c r="A102" s="35"/>
      <c r="B102" s="35"/>
      <c r="C102" s="26" t="s">
        <v>170</v>
      </c>
      <c r="D102" s="36"/>
      <c r="E102" s="36"/>
      <c r="F102" s="33">
        <v>337706.91019258701</v>
      </c>
      <c r="G102" s="40">
        <v>1.00000004</v>
      </c>
      <c r="H102" s="27" t="s">
        <v>144</v>
      </c>
    </row>
    <row r="103" spans="1:17" x14ac:dyDescent="0.2">
      <c r="A103" s="41"/>
      <c r="B103" s="41"/>
      <c r="C103" s="41"/>
      <c r="D103" s="42"/>
      <c r="E103" s="42"/>
      <c r="F103" s="42"/>
      <c r="G103" s="42"/>
    </row>
    <row r="104" spans="1:17" x14ac:dyDescent="0.2">
      <c r="A104" s="43"/>
      <c r="B104" s="242" t="s">
        <v>873</v>
      </c>
      <c r="C104" s="242"/>
      <c r="D104" s="242"/>
      <c r="E104" s="242"/>
      <c r="F104" s="242"/>
      <c r="G104" s="242"/>
      <c r="H104" s="242"/>
      <c r="J104" s="45"/>
    </row>
    <row r="105" spans="1:17" x14ac:dyDescent="0.2">
      <c r="A105" s="43"/>
      <c r="B105" s="242" t="s">
        <v>874</v>
      </c>
      <c r="C105" s="242"/>
      <c r="D105" s="242"/>
      <c r="E105" s="242"/>
      <c r="F105" s="242"/>
      <c r="G105" s="242"/>
      <c r="H105" s="242"/>
      <c r="J105" s="45"/>
    </row>
    <row r="106" spans="1:17" x14ac:dyDescent="0.2">
      <c r="A106" s="43"/>
      <c r="B106" s="242" t="s">
        <v>875</v>
      </c>
      <c r="C106" s="242"/>
      <c r="D106" s="242"/>
      <c r="E106" s="242"/>
      <c r="F106" s="242"/>
      <c r="G106" s="242"/>
      <c r="H106" s="242"/>
      <c r="J106" s="45"/>
    </row>
    <row r="107" spans="1:17" s="47" customFormat="1" ht="66.75" customHeight="1" x14ac:dyDescent="0.25">
      <c r="A107" s="46"/>
      <c r="B107" s="243" t="s">
        <v>876</v>
      </c>
      <c r="C107" s="243"/>
      <c r="D107" s="243"/>
      <c r="E107" s="243"/>
      <c r="F107" s="243"/>
      <c r="G107" s="243"/>
      <c r="H107" s="243"/>
      <c r="I107"/>
      <c r="J107" s="45"/>
      <c r="K107"/>
      <c r="L107"/>
      <c r="M107"/>
      <c r="N107"/>
      <c r="O107"/>
      <c r="P107"/>
      <c r="Q107"/>
    </row>
    <row r="108" spans="1:17" x14ac:dyDescent="0.2">
      <c r="A108" s="43"/>
      <c r="B108" s="242" t="s">
        <v>877</v>
      </c>
      <c r="C108" s="242"/>
      <c r="D108" s="242"/>
      <c r="E108" s="242"/>
      <c r="F108" s="242"/>
      <c r="G108" s="242"/>
      <c r="H108" s="242"/>
      <c r="J108" s="45"/>
    </row>
    <row r="109" spans="1:17" x14ac:dyDescent="0.2">
      <c r="A109" s="48"/>
      <c r="B109" s="48"/>
      <c r="C109" s="48"/>
      <c r="D109" s="49"/>
      <c r="E109" s="49"/>
      <c r="F109" s="49"/>
      <c r="G109" s="49"/>
    </row>
    <row r="110" spans="1:17" x14ac:dyDescent="0.2">
      <c r="A110" s="48"/>
      <c r="B110" s="244" t="s">
        <v>171</v>
      </c>
      <c r="C110" s="245"/>
      <c r="D110" s="246"/>
      <c r="E110" s="50"/>
      <c r="F110" s="49"/>
      <c r="G110" s="49"/>
    </row>
    <row r="111" spans="1:17" ht="27.75" customHeight="1" x14ac:dyDescent="0.2">
      <c r="A111" s="48"/>
      <c r="B111" s="239" t="s">
        <v>172</v>
      </c>
      <c r="C111" s="240"/>
      <c r="D111" s="26" t="s">
        <v>173</v>
      </c>
      <c r="E111" s="50"/>
      <c r="F111" s="49"/>
      <c r="G111" s="49"/>
    </row>
    <row r="112" spans="1:17" ht="12.75" customHeight="1" x14ac:dyDescent="0.2">
      <c r="A112" s="43"/>
      <c r="B112" s="237" t="s">
        <v>879</v>
      </c>
      <c r="C112" s="238"/>
      <c r="D112" s="51" t="s">
        <v>173</v>
      </c>
      <c r="E112" s="52"/>
      <c r="F112" s="53"/>
      <c r="G112" s="53"/>
    </row>
    <row r="113" spans="1:10" x14ac:dyDescent="0.2">
      <c r="A113" s="48"/>
      <c r="B113" s="239" t="s">
        <v>174</v>
      </c>
      <c r="C113" s="240"/>
      <c r="D113" s="36" t="s">
        <v>144</v>
      </c>
      <c r="E113" s="50"/>
      <c r="F113" s="49"/>
      <c r="G113" s="49"/>
    </row>
    <row r="114" spans="1:10" x14ac:dyDescent="0.2">
      <c r="A114" s="54"/>
      <c r="B114" s="55" t="s">
        <v>144</v>
      </c>
      <c r="C114" s="55" t="s">
        <v>878</v>
      </c>
      <c r="D114" s="55" t="s">
        <v>175</v>
      </c>
      <c r="E114" s="54"/>
      <c r="F114" s="54"/>
      <c r="G114" s="54"/>
      <c r="H114" s="54"/>
      <c r="J114" s="45"/>
    </row>
    <row r="115" spans="1:10" x14ac:dyDescent="0.2">
      <c r="A115" s="54"/>
      <c r="B115" s="56" t="s">
        <v>176</v>
      </c>
      <c r="C115" s="57">
        <v>45747</v>
      </c>
      <c r="D115" s="57">
        <v>45777</v>
      </c>
      <c r="E115" s="54"/>
      <c r="F115" s="54"/>
      <c r="G115" s="54"/>
      <c r="J115" s="45"/>
    </row>
    <row r="116" spans="1:10" x14ac:dyDescent="0.2">
      <c r="A116" s="58"/>
      <c r="B116" s="29" t="s">
        <v>177</v>
      </c>
      <c r="C116" s="59">
        <v>21.463100000000001</v>
      </c>
      <c r="D116" s="59">
        <v>22.1387</v>
      </c>
      <c r="E116" s="58"/>
      <c r="F116" s="60"/>
      <c r="G116" s="61"/>
      <c r="H116" s="61"/>
    </row>
    <row r="117" spans="1:10" x14ac:dyDescent="0.2">
      <c r="A117" s="58"/>
      <c r="B117" s="29" t="s">
        <v>909</v>
      </c>
      <c r="C117" s="59">
        <v>17.9633</v>
      </c>
      <c r="D117" s="59">
        <v>17.242000000000001</v>
      </c>
      <c r="E117" s="58"/>
      <c r="F117" s="60"/>
      <c r="G117" s="61"/>
      <c r="H117" s="61"/>
    </row>
    <row r="118" spans="1:10" x14ac:dyDescent="0.2">
      <c r="A118" s="58"/>
      <c r="B118" s="29" t="s">
        <v>178</v>
      </c>
      <c r="C118" s="59">
        <v>20.067799999999998</v>
      </c>
      <c r="D118" s="59">
        <v>20.6783</v>
      </c>
      <c r="E118" s="58"/>
      <c r="F118" s="60"/>
      <c r="G118" s="61"/>
      <c r="H118" s="61"/>
    </row>
    <row r="119" spans="1:10" x14ac:dyDescent="0.2">
      <c r="A119" s="58"/>
      <c r="B119" s="29" t="s">
        <v>910</v>
      </c>
      <c r="C119" s="59">
        <v>16.779199999999999</v>
      </c>
      <c r="D119" s="59">
        <v>16.088999999999999</v>
      </c>
      <c r="E119" s="58"/>
      <c r="F119" s="60"/>
      <c r="G119" s="61"/>
      <c r="H119" s="61"/>
    </row>
    <row r="120" spans="1:10" x14ac:dyDescent="0.2">
      <c r="A120" s="58"/>
      <c r="B120" s="58"/>
      <c r="C120" s="58"/>
      <c r="D120" s="58"/>
      <c r="E120" s="58"/>
      <c r="F120" s="58"/>
      <c r="G120" s="58"/>
      <c r="H120" s="58"/>
    </row>
    <row r="121" spans="1:10" x14ac:dyDescent="0.2">
      <c r="A121" s="58"/>
      <c r="B121" s="239" t="s">
        <v>880</v>
      </c>
      <c r="C121" s="240"/>
      <c r="D121" s="26" t="s">
        <v>144</v>
      </c>
      <c r="E121" s="58"/>
      <c r="F121" s="58"/>
      <c r="G121" s="58"/>
      <c r="H121" s="58"/>
    </row>
    <row r="122" spans="1:10" x14ac:dyDescent="0.2">
      <c r="A122" s="58"/>
      <c r="B122" s="114" t="s">
        <v>176</v>
      </c>
      <c r="C122" s="115" t="s">
        <v>614</v>
      </c>
      <c r="D122" s="115" t="s">
        <v>615</v>
      </c>
      <c r="E122" s="58"/>
      <c r="F122" s="58"/>
      <c r="G122" s="58"/>
      <c r="H122" s="58"/>
    </row>
    <row r="123" spans="1:10" x14ac:dyDescent="0.2">
      <c r="A123" s="58"/>
      <c r="B123" s="29" t="s">
        <v>909</v>
      </c>
      <c r="C123" s="116">
        <v>1.2729999999999999</v>
      </c>
      <c r="D123" s="116">
        <v>1.2729999999999999</v>
      </c>
      <c r="E123" s="58"/>
      <c r="F123" s="60"/>
      <c r="G123" s="61"/>
      <c r="H123" s="61"/>
    </row>
    <row r="124" spans="1:10" x14ac:dyDescent="0.2">
      <c r="A124" s="58"/>
      <c r="B124" s="29" t="s">
        <v>910</v>
      </c>
      <c r="C124" s="116">
        <v>1.1879999999999999</v>
      </c>
      <c r="D124" s="116">
        <v>1.1879999999999999</v>
      </c>
      <c r="E124" s="58"/>
      <c r="F124" s="60"/>
      <c r="G124" s="61"/>
      <c r="H124" s="61"/>
    </row>
    <row r="125" spans="1:10" x14ac:dyDescent="0.2">
      <c r="A125" s="58"/>
      <c r="B125" s="117"/>
      <c r="C125" s="117"/>
      <c r="D125" s="118"/>
      <c r="E125" s="58"/>
      <c r="F125" s="60"/>
      <c r="G125" s="61"/>
      <c r="H125" s="61"/>
    </row>
    <row r="126" spans="1:10" x14ac:dyDescent="0.2">
      <c r="A126" s="54"/>
      <c r="B126" s="237" t="s">
        <v>179</v>
      </c>
      <c r="C126" s="238"/>
      <c r="D126" s="51" t="s">
        <v>173</v>
      </c>
      <c r="E126" s="65"/>
      <c r="F126" s="54"/>
      <c r="G126" s="54"/>
    </row>
    <row r="127" spans="1:10" x14ac:dyDescent="0.2">
      <c r="A127" s="54"/>
      <c r="B127" s="237" t="s">
        <v>180</v>
      </c>
      <c r="C127" s="238"/>
      <c r="D127" s="51" t="s">
        <v>173</v>
      </c>
      <c r="E127" s="65"/>
      <c r="F127" s="54"/>
      <c r="G127" s="54"/>
    </row>
    <row r="128" spans="1:10" x14ac:dyDescent="0.2">
      <c r="A128" s="54"/>
      <c r="B128" s="237" t="s">
        <v>181</v>
      </c>
      <c r="C128" s="238"/>
      <c r="D128" s="51" t="s">
        <v>173</v>
      </c>
      <c r="E128" s="65"/>
      <c r="F128" s="54"/>
      <c r="G128" s="54"/>
    </row>
    <row r="129" spans="1:10" x14ac:dyDescent="0.2">
      <c r="A129" s="54"/>
      <c r="B129" s="237" t="s">
        <v>182</v>
      </c>
      <c r="C129" s="238"/>
      <c r="D129" s="66">
        <v>0.3565063774806852</v>
      </c>
      <c r="E129" s="54"/>
      <c r="F129" s="44"/>
      <c r="G129" s="64"/>
    </row>
    <row r="131" spans="1:10" x14ac:dyDescent="0.2">
      <c r="B131" s="236" t="s">
        <v>881</v>
      </c>
      <c r="C131" s="236"/>
    </row>
    <row r="133" spans="1:10" ht="153.75" customHeight="1" x14ac:dyDescent="0.2"/>
    <row r="136" spans="1:10" x14ac:dyDescent="0.2">
      <c r="B136" s="67" t="s">
        <v>882</v>
      </c>
      <c r="C136" s="68"/>
      <c r="D136" s="67"/>
    </row>
    <row r="137" spans="1:10" x14ac:dyDescent="0.2">
      <c r="B137" s="67" t="s">
        <v>1044</v>
      </c>
      <c r="D137" s="67"/>
    </row>
    <row r="138" spans="1:10" ht="165" customHeight="1" x14ac:dyDescent="0.2"/>
    <row r="140" spans="1:10" x14ac:dyDescent="0.2">
      <c r="J140" s="24"/>
    </row>
  </sheetData>
  <mergeCells count="18">
    <mergeCell ref="B112:C112"/>
    <mergeCell ref="A1:H1"/>
    <mergeCell ref="A2:H2"/>
    <mergeCell ref="A3:H3"/>
    <mergeCell ref="B104:H104"/>
    <mergeCell ref="B105:H105"/>
    <mergeCell ref="B106:H106"/>
    <mergeCell ref="B107:H107"/>
    <mergeCell ref="B108:H108"/>
    <mergeCell ref="B110:D110"/>
    <mergeCell ref="B111:C111"/>
    <mergeCell ref="B131:C131"/>
    <mergeCell ref="B113:C113"/>
    <mergeCell ref="B121:C121"/>
    <mergeCell ref="B127:C127"/>
    <mergeCell ref="B128:C128"/>
    <mergeCell ref="B129:C129"/>
    <mergeCell ref="B126:C126"/>
  </mergeCells>
  <hyperlinks>
    <hyperlink ref="I1" location="Index!B2" display="Index" xr:uid="{A1C86FDE-A326-4AEA-B947-4B16FCA4062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84C3-0B72-440F-9527-07376B245C37}">
  <sheetPr>
    <outlinePr summaryBelow="0" summaryRight="0"/>
  </sheetPr>
  <dimension ref="A1:Q149"/>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802</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14</v>
      </c>
      <c r="C7" s="29" t="s">
        <v>15</v>
      </c>
      <c r="D7" s="29" t="s">
        <v>16</v>
      </c>
      <c r="E7" s="30">
        <v>508213</v>
      </c>
      <c r="F7" s="31">
        <v>9475.6313850000006</v>
      </c>
      <c r="G7" s="32">
        <v>5.6455449999999997E-2</v>
      </c>
      <c r="H7" s="27" t="s">
        <v>144</v>
      </c>
    </row>
    <row r="8" spans="1:9" x14ac:dyDescent="0.2">
      <c r="A8" s="28">
        <v>2</v>
      </c>
      <c r="B8" s="29" t="s">
        <v>112</v>
      </c>
      <c r="C8" s="29" t="s">
        <v>113</v>
      </c>
      <c r="D8" s="29" t="s">
        <v>28</v>
      </c>
      <c r="E8" s="30">
        <v>411449</v>
      </c>
      <c r="F8" s="31">
        <v>9085.2053689999993</v>
      </c>
      <c r="G8" s="32">
        <v>5.412931E-2</v>
      </c>
      <c r="H8" s="27" t="s">
        <v>144</v>
      </c>
    </row>
    <row r="9" spans="1:9" x14ac:dyDescent="0.2">
      <c r="A9" s="28">
        <v>3</v>
      </c>
      <c r="B9" s="29" t="s">
        <v>17</v>
      </c>
      <c r="C9" s="29" t="s">
        <v>18</v>
      </c>
      <c r="D9" s="29" t="s">
        <v>19</v>
      </c>
      <c r="E9" s="30">
        <v>218399</v>
      </c>
      <c r="F9" s="31">
        <v>7296.7105899999997</v>
      </c>
      <c r="G9" s="32">
        <v>4.3473520000000002E-2</v>
      </c>
      <c r="H9" s="27" t="s">
        <v>144</v>
      </c>
    </row>
    <row r="10" spans="1:9" x14ac:dyDescent="0.2">
      <c r="A10" s="28">
        <v>4</v>
      </c>
      <c r="B10" s="29" t="s">
        <v>349</v>
      </c>
      <c r="C10" s="29" t="s">
        <v>350</v>
      </c>
      <c r="D10" s="29" t="s">
        <v>289</v>
      </c>
      <c r="E10" s="30">
        <v>3037687</v>
      </c>
      <c r="F10" s="31">
        <v>7063.2298123999999</v>
      </c>
      <c r="G10" s="32">
        <v>4.208245E-2</v>
      </c>
      <c r="H10" s="27" t="s">
        <v>144</v>
      </c>
    </row>
    <row r="11" spans="1:9" x14ac:dyDescent="0.2">
      <c r="A11" s="28">
        <v>5</v>
      </c>
      <c r="B11" s="29" t="s">
        <v>11</v>
      </c>
      <c r="C11" s="29" t="s">
        <v>12</v>
      </c>
      <c r="D11" s="29" t="s">
        <v>13</v>
      </c>
      <c r="E11" s="30">
        <v>480134</v>
      </c>
      <c r="F11" s="31">
        <v>6745.8827000000001</v>
      </c>
      <c r="G11" s="32">
        <v>4.0191709999999999E-2</v>
      </c>
      <c r="H11" s="27" t="s">
        <v>144</v>
      </c>
    </row>
    <row r="12" spans="1:9" x14ac:dyDescent="0.2">
      <c r="A12" s="28">
        <v>6</v>
      </c>
      <c r="B12" s="29" t="s">
        <v>53</v>
      </c>
      <c r="C12" s="29" t="s">
        <v>54</v>
      </c>
      <c r="D12" s="29" t="s">
        <v>55</v>
      </c>
      <c r="E12" s="30">
        <v>83178</v>
      </c>
      <c r="F12" s="31">
        <v>5120.0217899999998</v>
      </c>
      <c r="G12" s="32">
        <v>3.050489E-2</v>
      </c>
      <c r="H12" s="27" t="s">
        <v>144</v>
      </c>
    </row>
    <row r="13" spans="1:9" x14ac:dyDescent="0.2">
      <c r="A13" s="28">
        <v>7</v>
      </c>
      <c r="B13" s="29" t="s">
        <v>362</v>
      </c>
      <c r="C13" s="29" t="s">
        <v>363</v>
      </c>
      <c r="D13" s="29" t="s">
        <v>223</v>
      </c>
      <c r="E13" s="30">
        <v>1605084</v>
      </c>
      <c r="F13" s="31">
        <v>5080.0908600000002</v>
      </c>
      <c r="G13" s="32">
        <v>3.0266990000000001E-2</v>
      </c>
      <c r="H13" s="27" t="s">
        <v>144</v>
      </c>
    </row>
    <row r="14" spans="1:9" x14ac:dyDescent="0.2">
      <c r="A14" s="28">
        <v>8</v>
      </c>
      <c r="B14" s="29" t="s">
        <v>221</v>
      </c>
      <c r="C14" s="29" t="s">
        <v>222</v>
      </c>
      <c r="D14" s="29" t="s">
        <v>223</v>
      </c>
      <c r="E14" s="30">
        <v>578111</v>
      </c>
      <c r="F14" s="31">
        <v>4135.8060939999996</v>
      </c>
      <c r="G14" s="32">
        <v>2.464098E-2</v>
      </c>
      <c r="H14" s="27" t="s">
        <v>144</v>
      </c>
    </row>
    <row r="15" spans="1:9" x14ac:dyDescent="0.2">
      <c r="A15" s="28">
        <v>9</v>
      </c>
      <c r="B15" s="29" t="s">
        <v>687</v>
      </c>
      <c r="C15" s="29" t="s">
        <v>688</v>
      </c>
      <c r="D15" s="29" t="s">
        <v>256</v>
      </c>
      <c r="E15" s="30">
        <v>546537</v>
      </c>
      <c r="F15" s="31">
        <v>4064.5956689999998</v>
      </c>
      <c r="G15" s="32">
        <v>2.4216709999999999E-2</v>
      </c>
      <c r="H15" s="27" t="s">
        <v>144</v>
      </c>
    </row>
    <row r="16" spans="1:9" ht="25.5" x14ac:dyDescent="0.2">
      <c r="A16" s="28">
        <v>10</v>
      </c>
      <c r="B16" s="29" t="s">
        <v>96</v>
      </c>
      <c r="C16" s="29" t="s">
        <v>97</v>
      </c>
      <c r="D16" s="29" t="s">
        <v>25</v>
      </c>
      <c r="E16" s="30">
        <v>746498</v>
      </c>
      <c r="F16" s="31">
        <v>4028.849706</v>
      </c>
      <c r="G16" s="32">
        <v>2.4003730000000001E-2</v>
      </c>
      <c r="H16" s="27" t="s">
        <v>144</v>
      </c>
    </row>
    <row r="17" spans="1:8" x14ac:dyDescent="0.2">
      <c r="A17" s="28">
        <v>11</v>
      </c>
      <c r="B17" s="29" t="s">
        <v>340</v>
      </c>
      <c r="C17" s="29" t="s">
        <v>341</v>
      </c>
      <c r="D17" s="29" t="s">
        <v>267</v>
      </c>
      <c r="E17" s="30">
        <v>241762</v>
      </c>
      <c r="F17" s="31">
        <v>3829.51008</v>
      </c>
      <c r="G17" s="32">
        <v>2.2816079999999999E-2</v>
      </c>
      <c r="H17" s="27" t="s">
        <v>144</v>
      </c>
    </row>
    <row r="18" spans="1:8" x14ac:dyDescent="0.2">
      <c r="A18" s="28">
        <v>12</v>
      </c>
      <c r="B18" s="29" t="s">
        <v>515</v>
      </c>
      <c r="C18" s="29" t="s">
        <v>516</v>
      </c>
      <c r="D18" s="29" t="s">
        <v>80</v>
      </c>
      <c r="E18" s="30">
        <v>380337</v>
      </c>
      <c r="F18" s="31">
        <v>3696.4953030000001</v>
      </c>
      <c r="G18" s="32">
        <v>2.2023580000000001E-2</v>
      </c>
      <c r="H18" s="27" t="s">
        <v>144</v>
      </c>
    </row>
    <row r="19" spans="1:8" ht="25.5" x14ac:dyDescent="0.2">
      <c r="A19" s="28">
        <v>13</v>
      </c>
      <c r="B19" s="29" t="s">
        <v>218</v>
      </c>
      <c r="C19" s="29" t="s">
        <v>219</v>
      </c>
      <c r="D19" s="29" t="s">
        <v>220</v>
      </c>
      <c r="E19" s="30">
        <v>224164</v>
      </c>
      <c r="F19" s="31">
        <v>3643.3374920000001</v>
      </c>
      <c r="G19" s="32">
        <v>2.170687E-2</v>
      </c>
      <c r="H19" s="27" t="s">
        <v>144</v>
      </c>
    </row>
    <row r="20" spans="1:8" x14ac:dyDescent="0.2">
      <c r="A20" s="28">
        <v>14</v>
      </c>
      <c r="B20" s="29" t="s">
        <v>505</v>
      </c>
      <c r="C20" s="29" t="s">
        <v>506</v>
      </c>
      <c r="D20" s="29" t="s">
        <v>211</v>
      </c>
      <c r="E20" s="30">
        <v>216734</v>
      </c>
      <c r="F20" s="31">
        <v>3389.5030259999999</v>
      </c>
      <c r="G20" s="32">
        <v>2.0194529999999999E-2</v>
      </c>
      <c r="H20" s="27" t="s">
        <v>144</v>
      </c>
    </row>
    <row r="21" spans="1:8" x14ac:dyDescent="0.2">
      <c r="A21" s="28">
        <v>15</v>
      </c>
      <c r="B21" s="29" t="s">
        <v>472</v>
      </c>
      <c r="C21" s="29" t="s">
        <v>473</v>
      </c>
      <c r="D21" s="29" t="s">
        <v>267</v>
      </c>
      <c r="E21" s="30">
        <v>272994</v>
      </c>
      <c r="F21" s="31">
        <v>3242.3497379999999</v>
      </c>
      <c r="G21" s="32">
        <v>1.93178E-2</v>
      </c>
      <c r="H21" s="27" t="s">
        <v>144</v>
      </c>
    </row>
    <row r="22" spans="1:8" x14ac:dyDescent="0.2">
      <c r="A22" s="28">
        <v>16</v>
      </c>
      <c r="B22" s="29" t="s">
        <v>353</v>
      </c>
      <c r="C22" s="29" t="s">
        <v>354</v>
      </c>
      <c r="D22" s="29" t="s">
        <v>251</v>
      </c>
      <c r="E22" s="30">
        <v>473820</v>
      </c>
      <c r="F22" s="31">
        <v>3052.5853499999998</v>
      </c>
      <c r="G22" s="32">
        <v>1.8187189999999999E-2</v>
      </c>
      <c r="H22" s="27" t="s">
        <v>144</v>
      </c>
    </row>
    <row r="23" spans="1:8" x14ac:dyDescent="0.2">
      <c r="A23" s="28">
        <v>17</v>
      </c>
      <c r="B23" s="29" t="s">
        <v>428</v>
      </c>
      <c r="C23" s="29" t="s">
        <v>429</v>
      </c>
      <c r="D23" s="29" t="s">
        <v>430</v>
      </c>
      <c r="E23" s="30">
        <v>472816</v>
      </c>
      <c r="F23" s="31">
        <v>2953.4451439999998</v>
      </c>
      <c r="G23" s="32">
        <v>1.7596509999999999E-2</v>
      </c>
      <c r="H23" s="27" t="s">
        <v>144</v>
      </c>
    </row>
    <row r="24" spans="1:8" x14ac:dyDescent="0.2">
      <c r="A24" s="28">
        <v>18</v>
      </c>
      <c r="B24" s="29" t="s">
        <v>478</v>
      </c>
      <c r="C24" s="29" t="s">
        <v>479</v>
      </c>
      <c r="D24" s="29" t="s">
        <v>72</v>
      </c>
      <c r="E24" s="30">
        <v>74082</v>
      </c>
      <c r="F24" s="31">
        <v>2878.6042739999998</v>
      </c>
      <c r="G24" s="32">
        <v>1.715061E-2</v>
      </c>
      <c r="H24" s="27" t="s">
        <v>144</v>
      </c>
    </row>
    <row r="25" spans="1:8" x14ac:dyDescent="0.2">
      <c r="A25" s="28">
        <v>19</v>
      </c>
      <c r="B25" s="29" t="s">
        <v>43</v>
      </c>
      <c r="C25" s="29" t="s">
        <v>44</v>
      </c>
      <c r="D25" s="29" t="s">
        <v>22</v>
      </c>
      <c r="E25" s="30">
        <v>740627</v>
      </c>
      <c r="F25" s="31">
        <v>2846.9701879999998</v>
      </c>
      <c r="G25" s="32">
        <v>1.6962140000000001E-2</v>
      </c>
      <c r="H25" s="27" t="s">
        <v>144</v>
      </c>
    </row>
    <row r="26" spans="1:8" x14ac:dyDescent="0.2">
      <c r="A26" s="28">
        <v>20</v>
      </c>
      <c r="B26" s="29" t="s">
        <v>803</v>
      </c>
      <c r="C26" s="29" t="s">
        <v>804</v>
      </c>
      <c r="D26" s="29" t="s">
        <v>196</v>
      </c>
      <c r="E26" s="30">
        <v>160489</v>
      </c>
      <c r="F26" s="31">
        <v>2825.4088449999999</v>
      </c>
      <c r="G26" s="32">
        <v>1.683368E-2</v>
      </c>
      <c r="H26" s="27" t="s">
        <v>144</v>
      </c>
    </row>
    <row r="27" spans="1:8" x14ac:dyDescent="0.2">
      <c r="A27" s="28">
        <v>21</v>
      </c>
      <c r="B27" s="29" t="s">
        <v>209</v>
      </c>
      <c r="C27" s="29" t="s">
        <v>210</v>
      </c>
      <c r="D27" s="29" t="s">
        <v>211</v>
      </c>
      <c r="E27" s="30">
        <v>127766</v>
      </c>
      <c r="F27" s="31">
        <v>2759.7456000000002</v>
      </c>
      <c r="G27" s="32">
        <v>1.6442459999999999E-2</v>
      </c>
      <c r="H27" s="27" t="s">
        <v>144</v>
      </c>
    </row>
    <row r="28" spans="1:8" x14ac:dyDescent="0.2">
      <c r="A28" s="28">
        <v>22</v>
      </c>
      <c r="B28" s="29" t="s">
        <v>120</v>
      </c>
      <c r="C28" s="29" t="s">
        <v>121</v>
      </c>
      <c r="D28" s="29" t="s">
        <v>61</v>
      </c>
      <c r="E28" s="30">
        <v>884502</v>
      </c>
      <c r="F28" s="31">
        <v>2702.5958609999998</v>
      </c>
      <c r="G28" s="32">
        <v>1.6101959999999998E-2</v>
      </c>
      <c r="H28" s="27" t="s">
        <v>144</v>
      </c>
    </row>
    <row r="29" spans="1:8" x14ac:dyDescent="0.2">
      <c r="A29" s="28">
        <v>23</v>
      </c>
      <c r="B29" s="29" t="s">
        <v>85</v>
      </c>
      <c r="C29" s="29" t="s">
        <v>86</v>
      </c>
      <c r="D29" s="29" t="s">
        <v>72</v>
      </c>
      <c r="E29" s="30">
        <v>234751</v>
      </c>
      <c r="F29" s="31">
        <v>2656.4423160000001</v>
      </c>
      <c r="G29" s="32">
        <v>1.5826980000000001E-2</v>
      </c>
      <c r="H29" s="27" t="s">
        <v>144</v>
      </c>
    </row>
    <row r="30" spans="1:8" x14ac:dyDescent="0.2">
      <c r="A30" s="28">
        <v>24</v>
      </c>
      <c r="B30" s="29" t="s">
        <v>31</v>
      </c>
      <c r="C30" s="29" t="s">
        <v>32</v>
      </c>
      <c r="D30" s="29" t="s">
        <v>33</v>
      </c>
      <c r="E30" s="30">
        <v>836771</v>
      </c>
      <c r="F30" s="31">
        <v>2628.2977110000002</v>
      </c>
      <c r="G30" s="32">
        <v>1.5659300000000001E-2</v>
      </c>
      <c r="H30" s="27" t="s">
        <v>144</v>
      </c>
    </row>
    <row r="31" spans="1:8" x14ac:dyDescent="0.2">
      <c r="A31" s="28">
        <v>25</v>
      </c>
      <c r="B31" s="29" t="s">
        <v>503</v>
      </c>
      <c r="C31" s="29" t="s">
        <v>504</v>
      </c>
      <c r="D31" s="29" t="s">
        <v>251</v>
      </c>
      <c r="E31" s="30">
        <v>85974</v>
      </c>
      <c r="F31" s="31">
        <v>2518.0065119999999</v>
      </c>
      <c r="G31" s="32">
        <v>1.500219E-2</v>
      </c>
      <c r="H31" s="27" t="s">
        <v>144</v>
      </c>
    </row>
    <row r="32" spans="1:8" x14ac:dyDescent="0.2">
      <c r="A32" s="28">
        <v>26</v>
      </c>
      <c r="B32" s="29" t="s">
        <v>78</v>
      </c>
      <c r="C32" s="29" t="s">
        <v>79</v>
      </c>
      <c r="D32" s="29" t="s">
        <v>80</v>
      </c>
      <c r="E32" s="30">
        <v>51129</v>
      </c>
      <c r="F32" s="31">
        <v>2354.6438370000001</v>
      </c>
      <c r="G32" s="32">
        <v>1.4028880000000001E-2</v>
      </c>
      <c r="H32" s="27" t="s">
        <v>144</v>
      </c>
    </row>
    <row r="33" spans="1:8" x14ac:dyDescent="0.2">
      <c r="A33" s="28">
        <v>27</v>
      </c>
      <c r="B33" s="29" t="s">
        <v>294</v>
      </c>
      <c r="C33" s="29" t="s">
        <v>295</v>
      </c>
      <c r="D33" s="29" t="s">
        <v>289</v>
      </c>
      <c r="E33" s="30">
        <v>1178268</v>
      </c>
      <c r="F33" s="31">
        <v>2290.1995115999998</v>
      </c>
      <c r="G33" s="32">
        <v>1.364492E-2</v>
      </c>
      <c r="H33" s="27" t="s">
        <v>144</v>
      </c>
    </row>
    <row r="34" spans="1:8" x14ac:dyDescent="0.2">
      <c r="A34" s="28">
        <v>28</v>
      </c>
      <c r="B34" s="29" t="s">
        <v>796</v>
      </c>
      <c r="C34" s="29" t="s">
        <v>797</v>
      </c>
      <c r="D34" s="29" t="s">
        <v>289</v>
      </c>
      <c r="E34" s="30">
        <v>282163</v>
      </c>
      <c r="F34" s="31">
        <v>2217.5190170000001</v>
      </c>
      <c r="G34" s="32">
        <v>1.321189E-2</v>
      </c>
      <c r="H34" s="27" t="s">
        <v>144</v>
      </c>
    </row>
    <row r="35" spans="1:8" x14ac:dyDescent="0.2">
      <c r="A35" s="28">
        <v>29</v>
      </c>
      <c r="B35" s="29" t="s">
        <v>271</v>
      </c>
      <c r="C35" s="29" t="s">
        <v>272</v>
      </c>
      <c r="D35" s="29" t="s">
        <v>55</v>
      </c>
      <c r="E35" s="30">
        <v>640556</v>
      </c>
      <c r="F35" s="31">
        <v>2160.5953880000002</v>
      </c>
      <c r="G35" s="32">
        <v>1.2872750000000001E-2</v>
      </c>
      <c r="H35" s="27" t="s">
        <v>144</v>
      </c>
    </row>
    <row r="36" spans="1:8" x14ac:dyDescent="0.2">
      <c r="A36" s="28">
        <v>30</v>
      </c>
      <c r="B36" s="29" t="s">
        <v>474</v>
      </c>
      <c r="C36" s="29" t="s">
        <v>475</v>
      </c>
      <c r="D36" s="29" t="s">
        <v>228</v>
      </c>
      <c r="E36" s="30">
        <v>94065</v>
      </c>
      <c r="F36" s="31">
        <v>2083.8219450000001</v>
      </c>
      <c r="G36" s="32">
        <v>1.241533E-2</v>
      </c>
      <c r="H36" s="27" t="s">
        <v>144</v>
      </c>
    </row>
    <row r="37" spans="1:8" x14ac:dyDescent="0.2">
      <c r="A37" s="28">
        <v>31</v>
      </c>
      <c r="B37" s="29" t="s">
        <v>805</v>
      </c>
      <c r="C37" s="29" t="s">
        <v>806</v>
      </c>
      <c r="D37" s="29" t="s">
        <v>228</v>
      </c>
      <c r="E37" s="30">
        <v>968770</v>
      </c>
      <c r="F37" s="31">
        <v>1844.0536950000001</v>
      </c>
      <c r="G37" s="32">
        <v>1.09868E-2</v>
      </c>
      <c r="H37" s="27" t="s">
        <v>144</v>
      </c>
    </row>
    <row r="38" spans="1:8" x14ac:dyDescent="0.2">
      <c r="A38" s="28">
        <v>32</v>
      </c>
      <c r="B38" s="29" t="s">
        <v>273</v>
      </c>
      <c r="C38" s="29" t="s">
        <v>274</v>
      </c>
      <c r="D38" s="29" t="s">
        <v>228</v>
      </c>
      <c r="E38" s="30">
        <v>46972</v>
      </c>
      <c r="F38" s="31">
        <v>1834.867236</v>
      </c>
      <c r="G38" s="32">
        <v>1.093207E-2</v>
      </c>
      <c r="H38" s="27" t="s">
        <v>144</v>
      </c>
    </row>
    <row r="39" spans="1:8" x14ac:dyDescent="0.2">
      <c r="A39" s="28">
        <v>33</v>
      </c>
      <c r="B39" s="29" t="s">
        <v>239</v>
      </c>
      <c r="C39" s="29" t="s">
        <v>240</v>
      </c>
      <c r="D39" s="29" t="s">
        <v>196</v>
      </c>
      <c r="E39" s="30">
        <v>65944</v>
      </c>
      <c r="F39" s="31">
        <v>1826.055304</v>
      </c>
      <c r="G39" s="32">
        <v>1.087957E-2</v>
      </c>
      <c r="H39" s="27" t="s">
        <v>144</v>
      </c>
    </row>
    <row r="40" spans="1:8" x14ac:dyDescent="0.2">
      <c r="A40" s="28">
        <v>34</v>
      </c>
      <c r="B40" s="29" t="s">
        <v>482</v>
      </c>
      <c r="C40" s="29" t="s">
        <v>483</v>
      </c>
      <c r="D40" s="29" t="s">
        <v>289</v>
      </c>
      <c r="E40" s="30">
        <v>1288176</v>
      </c>
      <c r="F40" s="31">
        <v>1723.9659408</v>
      </c>
      <c r="G40" s="32">
        <v>1.027132E-2</v>
      </c>
      <c r="H40" s="27" t="s">
        <v>144</v>
      </c>
    </row>
    <row r="41" spans="1:8" x14ac:dyDescent="0.2">
      <c r="A41" s="28">
        <v>35</v>
      </c>
      <c r="B41" s="29" t="s">
        <v>392</v>
      </c>
      <c r="C41" s="29" t="s">
        <v>393</v>
      </c>
      <c r="D41" s="29" t="s">
        <v>199</v>
      </c>
      <c r="E41" s="30">
        <v>391410</v>
      </c>
      <c r="F41" s="31">
        <v>1697.93658</v>
      </c>
      <c r="G41" s="32">
        <v>1.011624E-2</v>
      </c>
      <c r="H41" s="27" t="s">
        <v>144</v>
      </c>
    </row>
    <row r="42" spans="1:8" x14ac:dyDescent="0.2">
      <c r="A42" s="28">
        <v>36</v>
      </c>
      <c r="B42" s="29" t="s">
        <v>722</v>
      </c>
      <c r="C42" s="29" t="s">
        <v>723</v>
      </c>
      <c r="D42" s="29" t="s">
        <v>196</v>
      </c>
      <c r="E42" s="30">
        <v>94113</v>
      </c>
      <c r="F42" s="31">
        <v>1601.3326950000001</v>
      </c>
      <c r="G42" s="32">
        <v>9.5406799999999993E-3</v>
      </c>
      <c r="H42" s="27" t="s">
        <v>144</v>
      </c>
    </row>
    <row r="43" spans="1:8" ht="25.5" x14ac:dyDescent="0.2">
      <c r="A43" s="28">
        <v>37</v>
      </c>
      <c r="B43" s="29" t="s">
        <v>268</v>
      </c>
      <c r="C43" s="29" t="s">
        <v>269</v>
      </c>
      <c r="D43" s="29" t="s">
        <v>270</v>
      </c>
      <c r="E43" s="30">
        <v>81738</v>
      </c>
      <c r="F43" s="31">
        <v>1582.1207280000001</v>
      </c>
      <c r="G43" s="32">
        <v>9.4262200000000008E-3</v>
      </c>
      <c r="H43" s="27" t="s">
        <v>144</v>
      </c>
    </row>
    <row r="44" spans="1:8" x14ac:dyDescent="0.2">
      <c r="A44" s="28">
        <v>38</v>
      </c>
      <c r="B44" s="29" t="s">
        <v>746</v>
      </c>
      <c r="C44" s="29" t="s">
        <v>747</v>
      </c>
      <c r="D44" s="29" t="s">
        <v>80</v>
      </c>
      <c r="E44" s="30">
        <v>4473</v>
      </c>
      <c r="F44" s="31">
        <v>1317.52215</v>
      </c>
      <c r="G44" s="32">
        <v>7.8497500000000008E-3</v>
      </c>
      <c r="H44" s="27" t="s">
        <v>144</v>
      </c>
    </row>
    <row r="45" spans="1:8" ht="25.5" x14ac:dyDescent="0.2">
      <c r="A45" s="28">
        <v>39</v>
      </c>
      <c r="B45" s="29" t="s">
        <v>132</v>
      </c>
      <c r="C45" s="29" t="s">
        <v>133</v>
      </c>
      <c r="D45" s="29" t="s">
        <v>134</v>
      </c>
      <c r="E45" s="30">
        <v>278634</v>
      </c>
      <c r="F45" s="31">
        <v>1285.3386419999999</v>
      </c>
      <c r="G45" s="32">
        <v>7.6579999999999999E-3</v>
      </c>
      <c r="H45" s="27" t="s">
        <v>144</v>
      </c>
    </row>
    <row r="46" spans="1:8" x14ac:dyDescent="0.2">
      <c r="A46" s="28">
        <v>40</v>
      </c>
      <c r="B46" s="29" t="s">
        <v>87</v>
      </c>
      <c r="C46" s="29" t="s">
        <v>88</v>
      </c>
      <c r="D46" s="29" t="s">
        <v>80</v>
      </c>
      <c r="E46" s="30">
        <v>133746</v>
      </c>
      <c r="F46" s="31">
        <v>1243.1690699999999</v>
      </c>
      <c r="G46" s="32">
        <v>7.4067500000000001E-3</v>
      </c>
      <c r="H46" s="27" t="s">
        <v>144</v>
      </c>
    </row>
    <row r="47" spans="1:8" x14ac:dyDescent="0.2">
      <c r="A47" s="28">
        <v>41</v>
      </c>
      <c r="B47" s="29" t="s">
        <v>300</v>
      </c>
      <c r="C47" s="29" t="s">
        <v>301</v>
      </c>
      <c r="D47" s="29" t="s">
        <v>251</v>
      </c>
      <c r="E47" s="30">
        <v>2386504</v>
      </c>
      <c r="F47" s="31">
        <v>1161.9887976</v>
      </c>
      <c r="G47" s="32">
        <v>6.9230899999999998E-3</v>
      </c>
      <c r="H47" s="27" t="s">
        <v>144</v>
      </c>
    </row>
    <row r="48" spans="1:8" x14ac:dyDescent="0.2">
      <c r="A48" s="28">
        <v>42</v>
      </c>
      <c r="B48" s="29" t="s">
        <v>807</v>
      </c>
      <c r="C48" s="29" t="s">
        <v>808</v>
      </c>
      <c r="D48" s="29" t="s">
        <v>72</v>
      </c>
      <c r="E48" s="30">
        <v>250773</v>
      </c>
      <c r="F48" s="31">
        <v>1133.995506</v>
      </c>
      <c r="G48" s="32">
        <v>6.7562999999999998E-3</v>
      </c>
      <c r="H48" s="27" t="s">
        <v>144</v>
      </c>
    </row>
    <row r="49" spans="1:8" x14ac:dyDescent="0.2">
      <c r="A49" s="28">
        <v>43</v>
      </c>
      <c r="B49" s="29" t="s">
        <v>809</v>
      </c>
      <c r="C49" s="29" t="s">
        <v>810</v>
      </c>
      <c r="D49" s="29" t="s">
        <v>55</v>
      </c>
      <c r="E49" s="30">
        <v>167719</v>
      </c>
      <c r="F49" s="31">
        <v>921.95134299999995</v>
      </c>
      <c r="G49" s="32">
        <v>5.4929499999999999E-3</v>
      </c>
      <c r="H49" s="27" t="s">
        <v>144</v>
      </c>
    </row>
    <row r="50" spans="1:8" x14ac:dyDescent="0.2">
      <c r="A50" s="28">
        <v>44</v>
      </c>
      <c r="B50" s="29" t="s">
        <v>811</v>
      </c>
      <c r="C50" s="29" t="s">
        <v>812</v>
      </c>
      <c r="D50" s="29" t="s">
        <v>289</v>
      </c>
      <c r="E50" s="30">
        <v>85455</v>
      </c>
      <c r="F50" s="31">
        <v>800.54244000000006</v>
      </c>
      <c r="G50" s="32">
        <v>4.7695999999999997E-3</v>
      </c>
      <c r="H50" s="27" t="s">
        <v>144</v>
      </c>
    </row>
    <row r="51" spans="1:8" x14ac:dyDescent="0.2">
      <c r="A51" s="28">
        <v>45</v>
      </c>
      <c r="B51" s="29" t="s">
        <v>813</v>
      </c>
      <c r="C51" s="29" t="s">
        <v>814</v>
      </c>
      <c r="D51" s="29" t="s">
        <v>72</v>
      </c>
      <c r="E51" s="30">
        <v>351590</v>
      </c>
      <c r="F51" s="31">
        <v>701.66816300000005</v>
      </c>
      <c r="G51" s="32">
        <v>4.1805100000000001E-3</v>
      </c>
      <c r="H51" s="27" t="s">
        <v>144</v>
      </c>
    </row>
    <row r="52" spans="1:8" x14ac:dyDescent="0.2">
      <c r="A52" s="25"/>
      <c r="B52" s="25"/>
      <c r="C52" s="26" t="s">
        <v>143</v>
      </c>
      <c r="D52" s="25"/>
      <c r="E52" s="25" t="s">
        <v>144</v>
      </c>
      <c r="F52" s="33">
        <v>139502.60940439999</v>
      </c>
      <c r="G52" s="34">
        <v>0.83115123999999996</v>
      </c>
      <c r="H52" s="27" t="s">
        <v>144</v>
      </c>
    </row>
    <row r="53" spans="1:8" x14ac:dyDescent="0.2">
      <c r="A53" s="25"/>
      <c r="B53" s="25"/>
      <c r="C53" s="35"/>
      <c r="D53" s="25"/>
      <c r="E53" s="25"/>
      <c r="F53" s="36"/>
      <c r="G53" s="36"/>
      <c r="H53" s="27" t="s">
        <v>144</v>
      </c>
    </row>
    <row r="54" spans="1:8" x14ac:dyDescent="0.2">
      <c r="A54" s="25"/>
      <c r="B54" s="25"/>
      <c r="C54" s="26" t="s">
        <v>145</v>
      </c>
      <c r="D54" s="25"/>
      <c r="E54" s="25"/>
      <c r="F54" s="25"/>
      <c r="G54" s="25"/>
      <c r="H54" s="27" t="s">
        <v>144</v>
      </c>
    </row>
    <row r="55" spans="1:8" x14ac:dyDescent="0.2">
      <c r="A55" s="25"/>
      <c r="B55" s="25"/>
      <c r="C55" s="26" t="s">
        <v>143</v>
      </c>
      <c r="D55" s="25"/>
      <c r="E55" s="25" t="s">
        <v>144</v>
      </c>
      <c r="F55" s="37" t="s">
        <v>146</v>
      </c>
      <c r="G55" s="34">
        <v>0</v>
      </c>
      <c r="H55" s="27" t="s">
        <v>144</v>
      </c>
    </row>
    <row r="56" spans="1:8" x14ac:dyDescent="0.2">
      <c r="A56" s="25"/>
      <c r="B56" s="25"/>
      <c r="C56" s="35"/>
      <c r="D56" s="25"/>
      <c r="E56" s="25"/>
      <c r="F56" s="36"/>
      <c r="G56" s="36"/>
      <c r="H56" s="27" t="s">
        <v>144</v>
      </c>
    </row>
    <row r="57" spans="1:8" x14ac:dyDescent="0.2">
      <c r="A57" s="25"/>
      <c r="B57" s="25"/>
      <c r="C57" s="26" t="s">
        <v>147</v>
      </c>
      <c r="D57" s="25"/>
      <c r="E57" s="25"/>
      <c r="F57" s="25"/>
      <c r="G57" s="25"/>
      <c r="H57" s="27" t="s">
        <v>144</v>
      </c>
    </row>
    <row r="58" spans="1:8" x14ac:dyDescent="0.2">
      <c r="A58" s="25"/>
      <c r="B58" s="25"/>
      <c r="C58" s="26" t="s">
        <v>143</v>
      </c>
      <c r="D58" s="25"/>
      <c r="E58" s="25" t="s">
        <v>144</v>
      </c>
      <c r="F58" s="37" t="s">
        <v>146</v>
      </c>
      <c r="G58" s="34">
        <v>0</v>
      </c>
      <c r="H58" s="27" t="s">
        <v>144</v>
      </c>
    </row>
    <row r="59" spans="1:8" x14ac:dyDescent="0.2">
      <c r="A59" s="25"/>
      <c r="B59" s="25"/>
      <c r="C59" s="35"/>
      <c r="D59" s="25"/>
      <c r="E59" s="25"/>
      <c r="F59" s="36"/>
      <c r="G59" s="36"/>
      <c r="H59" s="27" t="s">
        <v>144</v>
      </c>
    </row>
    <row r="60" spans="1:8" x14ac:dyDescent="0.2">
      <c r="A60" s="25"/>
      <c r="B60" s="25"/>
      <c r="C60" s="26" t="s">
        <v>148</v>
      </c>
      <c r="D60" s="25"/>
      <c r="E60" s="25"/>
      <c r="F60" s="25"/>
      <c r="G60" s="25"/>
      <c r="H60" s="27" t="s">
        <v>144</v>
      </c>
    </row>
    <row r="61" spans="1:8" x14ac:dyDescent="0.2">
      <c r="A61" s="25"/>
      <c r="B61" s="25"/>
      <c r="C61" s="26" t="s">
        <v>143</v>
      </c>
      <c r="D61" s="25"/>
      <c r="E61" s="25" t="s">
        <v>144</v>
      </c>
      <c r="F61" s="37" t="s">
        <v>146</v>
      </c>
      <c r="G61" s="34">
        <v>0</v>
      </c>
      <c r="H61" s="27" t="s">
        <v>144</v>
      </c>
    </row>
    <row r="62" spans="1:8" x14ac:dyDescent="0.2">
      <c r="A62" s="25"/>
      <c r="B62" s="25"/>
      <c r="C62" s="35"/>
      <c r="D62" s="25"/>
      <c r="E62" s="25"/>
      <c r="F62" s="36"/>
      <c r="G62" s="36"/>
      <c r="H62" s="27" t="s">
        <v>144</v>
      </c>
    </row>
    <row r="63" spans="1:8" x14ac:dyDescent="0.2">
      <c r="A63" s="25"/>
      <c r="B63" s="25"/>
      <c r="C63" s="26" t="s">
        <v>149</v>
      </c>
      <c r="D63" s="25"/>
      <c r="E63" s="25"/>
      <c r="F63" s="36"/>
      <c r="G63" s="36"/>
      <c r="H63" s="27" t="s">
        <v>144</v>
      </c>
    </row>
    <row r="64" spans="1:8" x14ac:dyDescent="0.2">
      <c r="A64" s="25"/>
      <c r="B64" s="25"/>
      <c r="C64" s="26" t="s">
        <v>143</v>
      </c>
      <c r="D64" s="25"/>
      <c r="E64" s="25" t="s">
        <v>144</v>
      </c>
      <c r="F64" s="37" t="s">
        <v>146</v>
      </c>
      <c r="G64" s="34">
        <v>0</v>
      </c>
      <c r="H64" s="27" t="s">
        <v>144</v>
      </c>
    </row>
    <row r="65" spans="1:8" x14ac:dyDescent="0.2">
      <c r="A65" s="25"/>
      <c r="B65" s="25"/>
      <c r="C65" s="35"/>
      <c r="D65" s="25"/>
      <c r="E65" s="25"/>
      <c r="F65" s="36"/>
      <c r="G65" s="36"/>
      <c r="H65" s="27" t="s">
        <v>144</v>
      </c>
    </row>
    <row r="66" spans="1:8" x14ac:dyDescent="0.2">
      <c r="A66" s="25"/>
      <c r="B66" s="25"/>
      <c r="C66" s="26" t="s">
        <v>150</v>
      </c>
      <c r="D66" s="25"/>
      <c r="E66" s="25"/>
      <c r="F66" s="36"/>
      <c r="G66" s="36"/>
      <c r="H66" s="27" t="s">
        <v>144</v>
      </c>
    </row>
    <row r="67" spans="1:8" x14ac:dyDescent="0.2">
      <c r="A67" s="25"/>
      <c r="B67" s="25"/>
      <c r="C67" s="26" t="s">
        <v>143</v>
      </c>
      <c r="D67" s="25"/>
      <c r="E67" s="25" t="s">
        <v>144</v>
      </c>
      <c r="F67" s="37" t="s">
        <v>146</v>
      </c>
      <c r="G67" s="34">
        <v>0</v>
      </c>
      <c r="H67" s="27" t="s">
        <v>144</v>
      </c>
    </row>
    <row r="68" spans="1:8" x14ac:dyDescent="0.2">
      <c r="A68" s="25"/>
      <c r="B68" s="25"/>
      <c r="C68" s="35"/>
      <c r="D68" s="25"/>
      <c r="E68" s="25"/>
      <c r="F68" s="36"/>
      <c r="G68" s="36"/>
      <c r="H68" s="27" t="s">
        <v>144</v>
      </c>
    </row>
    <row r="69" spans="1:8" x14ac:dyDescent="0.2">
      <c r="A69" s="25"/>
      <c r="B69" s="25"/>
      <c r="C69" s="26" t="s">
        <v>151</v>
      </c>
      <c r="D69" s="25"/>
      <c r="E69" s="25"/>
      <c r="F69" s="33">
        <v>139502.60940439999</v>
      </c>
      <c r="G69" s="34">
        <v>0.83115123999999996</v>
      </c>
      <c r="H69" s="27" t="s">
        <v>144</v>
      </c>
    </row>
    <row r="70" spans="1:8" x14ac:dyDescent="0.2">
      <c r="A70" s="25"/>
      <c r="B70" s="25"/>
      <c r="C70" s="35"/>
      <c r="D70" s="25"/>
      <c r="E70" s="25"/>
      <c r="F70" s="36"/>
      <c r="G70" s="36"/>
      <c r="H70" s="27" t="s">
        <v>144</v>
      </c>
    </row>
    <row r="71" spans="1:8" x14ac:dyDescent="0.2">
      <c r="A71" s="25"/>
      <c r="B71" s="25"/>
      <c r="C71" s="26" t="s">
        <v>152</v>
      </c>
      <c r="D71" s="25"/>
      <c r="E71" s="25"/>
      <c r="F71" s="36"/>
      <c r="G71" s="36"/>
      <c r="H71" s="27" t="s">
        <v>144</v>
      </c>
    </row>
    <row r="72" spans="1:8" x14ac:dyDescent="0.2">
      <c r="A72" s="25"/>
      <c r="B72" s="25"/>
      <c r="C72" s="26" t="s">
        <v>10</v>
      </c>
      <c r="D72" s="25"/>
      <c r="E72" s="25"/>
      <c r="F72" s="36"/>
      <c r="G72" s="36"/>
      <c r="H72" s="27" t="s">
        <v>144</v>
      </c>
    </row>
    <row r="73" spans="1:8" x14ac:dyDescent="0.2">
      <c r="A73" s="25"/>
      <c r="B73" s="25"/>
      <c r="C73" s="26" t="s">
        <v>143</v>
      </c>
      <c r="D73" s="25"/>
      <c r="E73" s="25" t="s">
        <v>144</v>
      </c>
      <c r="F73" s="37" t="s">
        <v>146</v>
      </c>
      <c r="G73" s="34">
        <v>0</v>
      </c>
      <c r="H73" s="27" t="s">
        <v>144</v>
      </c>
    </row>
    <row r="74" spans="1:8" x14ac:dyDescent="0.2">
      <c r="A74" s="25"/>
      <c r="B74" s="25"/>
      <c r="C74" s="35"/>
      <c r="D74" s="25"/>
      <c r="E74" s="25"/>
      <c r="F74" s="36"/>
      <c r="G74" s="36"/>
      <c r="H74" s="27" t="s">
        <v>144</v>
      </c>
    </row>
    <row r="75" spans="1:8" x14ac:dyDescent="0.2">
      <c r="A75" s="25"/>
      <c r="B75" s="25"/>
      <c r="C75" s="26" t="s">
        <v>153</v>
      </c>
      <c r="D75" s="25"/>
      <c r="E75" s="25"/>
      <c r="F75" s="25"/>
      <c r="G75" s="25"/>
      <c r="H75" s="27" t="s">
        <v>144</v>
      </c>
    </row>
    <row r="76" spans="1:8" x14ac:dyDescent="0.2">
      <c r="A76" s="25"/>
      <c r="B76" s="25"/>
      <c r="C76" s="26" t="s">
        <v>143</v>
      </c>
      <c r="D76" s="25"/>
      <c r="E76" s="25" t="s">
        <v>144</v>
      </c>
      <c r="F76" s="37" t="s">
        <v>146</v>
      </c>
      <c r="G76" s="34">
        <v>0</v>
      </c>
      <c r="H76" s="27" t="s">
        <v>144</v>
      </c>
    </row>
    <row r="77" spans="1:8" x14ac:dyDescent="0.2">
      <c r="A77" s="25"/>
      <c r="B77" s="25"/>
      <c r="C77" s="35"/>
      <c r="D77" s="25"/>
      <c r="E77" s="25"/>
      <c r="F77" s="36"/>
      <c r="G77" s="36"/>
      <c r="H77" s="27" t="s">
        <v>144</v>
      </c>
    </row>
    <row r="78" spans="1:8" x14ac:dyDescent="0.2">
      <c r="A78" s="25"/>
      <c r="B78" s="25"/>
      <c r="C78" s="26" t="s">
        <v>154</v>
      </c>
      <c r="D78" s="25"/>
      <c r="E78" s="25"/>
      <c r="F78" s="25"/>
      <c r="G78" s="25"/>
      <c r="H78" s="27" t="s">
        <v>144</v>
      </c>
    </row>
    <row r="79" spans="1:8" x14ac:dyDescent="0.2">
      <c r="A79" s="25"/>
      <c r="B79" s="25"/>
      <c r="C79" s="26" t="s">
        <v>143</v>
      </c>
      <c r="D79" s="25"/>
      <c r="E79" s="25" t="s">
        <v>144</v>
      </c>
      <c r="F79" s="37" t="s">
        <v>146</v>
      </c>
      <c r="G79" s="34">
        <v>0</v>
      </c>
      <c r="H79" s="27" t="s">
        <v>144</v>
      </c>
    </row>
    <row r="80" spans="1:8" x14ac:dyDescent="0.2">
      <c r="A80" s="25"/>
      <c r="B80" s="25"/>
      <c r="C80" s="35"/>
      <c r="D80" s="25"/>
      <c r="E80" s="25"/>
      <c r="F80" s="36"/>
      <c r="G80" s="36"/>
      <c r="H80" s="27" t="s">
        <v>144</v>
      </c>
    </row>
    <row r="81" spans="1:8" x14ac:dyDescent="0.2">
      <c r="A81" s="25"/>
      <c r="B81" s="25"/>
      <c r="C81" s="26" t="s">
        <v>155</v>
      </c>
      <c r="D81" s="25"/>
      <c r="E81" s="25"/>
      <c r="F81" s="36"/>
      <c r="G81" s="36"/>
      <c r="H81" s="27" t="s">
        <v>144</v>
      </c>
    </row>
    <row r="82" spans="1:8" x14ac:dyDescent="0.2">
      <c r="A82" s="25"/>
      <c r="B82" s="25"/>
      <c r="C82" s="26" t="s">
        <v>143</v>
      </c>
      <c r="D82" s="25"/>
      <c r="E82" s="25" t="s">
        <v>144</v>
      </c>
      <c r="F82" s="37" t="s">
        <v>146</v>
      </c>
      <c r="G82" s="34">
        <v>0</v>
      </c>
      <c r="H82" s="27" t="s">
        <v>144</v>
      </c>
    </row>
    <row r="83" spans="1:8" x14ac:dyDescent="0.2">
      <c r="A83" s="25"/>
      <c r="B83" s="25"/>
      <c r="C83" s="35"/>
      <c r="D83" s="25"/>
      <c r="E83" s="25"/>
      <c r="F83" s="36"/>
      <c r="G83" s="36"/>
      <c r="H83" s="27" t="s">
        <v>144</v>
      </c>
    </row>
    <row r="84" spans="1:8" x14ac:dyDescent="0.2">
      <c r="A84" s="25"/>
      <c r="B84" s="25"/>
      <c r="C84" s="26" t="s">
        <v>156</v>
      </c>
      <c r="D84" s="25"/>
      <c r="E84" s="25"/>
      <c r="F84" s="33">
        <v>0</v>
      </c>
      <c r="G84" s="34">
        <v>0</v>
      </c>
      <c r="H84" s="27" t="s">
        <v>144</v>
      </c>
    </row>
    <row r="85" spans="1:8" x14ac:dyDescent="0.2">
      <c r="A85" s="25"/>
      <c r="B85" s="25"/>
      <c r="C85" s="35"/>
      <c r="D85" s="25"/>
      <c r="E85" s="25"/>
      <c r="F85" s="36"/>
      <c r="G85" s="36"/>
      <c r="H85" s="27" t="s">
        <v>144</v>
      </c>
    </row>
    <row r="86" spans="1:8" x14ac:dyDescent="0.2">
      <c r="A86" s="25"/>
      <c r="B86" s="25"/>
      <c r="C86" s="26" t="s">
        <v>157</v>
      </c>
      <c r="D86" s="25"/>
      <c r="E86" s="25"/>
      <c r="F86" s="36"/>
      <c r="G86" s="36"/>
      <c r="H86" s="27" t="s">
        <v>144</v>
      </c>
    </row>
    <row r="87" spans="1:8" x14ac:dyDescent="0.2">
      <c r="A87" s="25"/>
      <c r="B87" s="25"/>
      <c r="C87" s="26" t="s">
        <v>158</v>
      </c>
      <c r="D87" s="25"/>
      <c r="E87" s="25"/>
      <c r="F87" s="36"/>
      <c r="G87" s="36"/>
      <c r="H87" s="27" t="s">
        <v>144</v>
      </c>
    </row>
    <row r="88" spans="1:8" x14ac:dyDescent="0.2">
      <c r="A88" s="25"/>
      <c r="B88" s="25"/>
      <c r="C88" s="26" t="s">
        <v>143</v>
      </c>
      <c r="D88" s="25"/>
      <c r="E88" s="25" t="s">
        <v>144</v>
      </c>
      <c r="F88" s="37" t="s">
        <v>146</v>
      </c>
      <c r="G88" s="34">
        <v>0</v>
      </c>
      <c r="H88" s="27" t="s">
        <v>144</v>
      </c>
    </row>
    <row r="89" spans="1:8" x14ac:dyDescent="0.2">
      <c r="A89" s="25"/>
      <c r="B89" s="25"/>
      <c r="C89" s="35"/>
      <c r="D89" s="25"/>
      <c r="E89" s="25"/>
      <c r="F89" s="36"/>
      <c r="G89" s="36"/>
      <c r="H89" s="27" t="s">
        <v>144</v>
      </c>
    </row>
    <row r="90" spans="1:8" x14ac:dyDescent="0.2">
      <c r="A90" s="25"/>
      <c r="B90" s="25"/>
      <c r="C90" s="26" t="s">
        <v>159</v>
      </c>
      <c r="D90" s="25"/>
      <c r="E90" s="25"/>
      <c r="F90" s="36"/>
      <c r="G90" s="36"/>
      <c r="H90" s="27" t="s">
        <v>144</v>
      </c>
    </row>
    <row r="91" spans="1:8" x14ac:dyDescent="0.2">
      <c r="A91" s="25"/>
      <c r="B91" s="25"/>
      <c r="C91" s="26" t="s">
        <v>143</v>
      </c>
      <c r="D91" s="25"/>
      <c r="E91" s="25" t="s">
        <v>144</v>
      </c>
      <c r="F91" s="37" t="s">
        <v>146</v>
      </c>
      <c r="G91" s="34">
        <v>0</v>
      </c>
      <c r="H91" s="27" t="s">
        <v>144</v>
      </c>
    </row>
    <row r="92" spans="1:8" x14ac:dyDescent="0.2">
      <c r="A92" s="25"/>
      <c r="B92" s="25"/>
      <c r="C92" s="35"/>
      <c r="D92" s="25"/>
      <c r="E92" s="25"/>
      <c r="F92" s="36"/>
      <c r="G92" s="36"/>
      <c r="H92" s="27" t="s">
        <v>144</v>
      </c>
    </row>
    <row r="93" spans="1:8" x14ac:dyDescent="0.2">
      <c r="A93" s="25"/>
      <c r="B93" s="25"/>
      <c r="C93" s="26" t="s">
        <v>160</v>
      </c>
      <c r="D93" s="25"/>
      <c r="E93" s="25"/>
      <c r="F93" s="36"/>
      <c r="G93" s="36"/>
      <c r="H93" s="27" t="s">
        <v>144</v>
      </c>
    </row>
    <row r="94" spans="1:8" x14ac:dyDescent="0.2">
      <c r="A94" s="25"/>
      <c r="B94" s="25"/>
      <c r="C94" s="26" t="s">
        <v>143</v>
      </c>
      <c r="D94" s="25"/>
      <c r="E94" s="25" t="s">
        <v>144</v>
      </c>
      <c r="F94" s="37" t="s">
        <v>146</v>
      </c>
      <c r="G94" s="34">
        <v>0</v>
      </c>
      <c r="H94" s="27" t="s">
        <v>144</v>
      </c>
    </row>
    <row r="95" spans="1:8" x14ac:dyDescent="0.2">
      <c r="A95" s="25"/>
      <c r="B95" s="25"/>
      <c r="C95" s="35"/>
      <c r="D95" s="25"/>
      <c r="E95" s="25"/>
      <c r="F95" s="36"/>
      <c r="G95" s="36"/>
      <c r="H95" s="27" t="s">
        <v>144</v>
      </c>
    </row>
    <row r="96" spans="1:8" x14ac:dyDescent="0.2">
      <c r="A96" s="25"/>
      <c r="B96" s="25"/>
      <c r="C96" s="26" t="s">
        <v>161</v>
      </c>
      <c r="D96" s="25"/>
      <c r="E96" s="25"/>
      <c r="F96" s="36"/>
      <c r="G96" s="36"/>
      <c r="H96" s="27" t="s">
        <v>144</v>
      </c>
    </row>
    <row r="97" spans="1:8" x14ac:dyDescent="0.2">
      <c r="A97" s="28">
        <v>1</v>
      </c>
      <c r="B97" s="29"/>
      <c r="C97" s="29" t="s">
        <v>162</v>
      </c>
      <c r="D97" s="29"/>
      <c r="E97" s="39"/>
      <c r="F97" s="31">
        <v>26812.714521799</v>
      </c>
      <c r="G97" s="32">
        <v>0.15974912999999999</v>
      </c>
      <c r="H97" s="27">
        <v>5.95</v>
      </c>
    </row>
    <row r="98" spans="1:8" x14ac:dyDescent="0.2">
      <c r="A98" s="25"/>
      <c r="B98" s="25"/>
      <c r="C98" s="26" t="s">
        <v>143</v>
      </c>
      <c r="D98" s="25"/>
      <c r="E98" s="25" t="s">
        <v>144</v>
      </c>
      <c r="F98" s="33">
        <v>26812.714521799</v>
      </c>
      <c r="G98" s="34">
        <v>0.15974912999999999</v>
      </c>
      <c r="H98" s="27" t="s">
        <v>144</v>
      </c>
    </row>
    <row r="99" spans="1:8" x14ac:dyDescent="0.2">
      <c r="A99" s="25"/>
      <c r="B99" s="25"/>
      <c r="C99" s="35"/>
      <c r="D99" s="25"/>
      <c r="E99" s="25"/>
      <c r="F99" s="36"/>
      <c r="G99" s="36"/>
      <c r="H99" s="27" t="s">
        <v>144</v>
      </c>
    </row>
    <row r="100" spans="1:8" x14ac:dyDescent="0.2">
      <c r="A100" s="25"/>
      <c r="B100" s="25"/>
      <c r="C100" s="26" t="s">
        <v>163</v>
      </c>
      <c r="D100" s="25"/>
      <c r="E100" s="25"/>
      <c r="F100" s="33">
        <v>26812.714521799</v>
      </c>
      <c r="G100" s="34">
        <v>0.15974912999999999</v>
      </c>
      <c r="H100" s="27" t="s">
        <v>144</v>
      </c>
    </row>
    <row r="101" spans="1:8" x14ac:dyDescent="0.2">
      <c r="A101" s="25"/>
      <c r="B101" s="25"/>
      <c r="C101" s="36"/>
      <c r="D101" s="25"/>
      <c r="E101" s="25"/>
      <c r="F101" s="25"/>
      <c r="G101" s="25"/>
      <c r="H101" s="27" t="s">
        <v>144</v>
      </c>
    </row>
    <row r="102" spans="1:8" x14ac:dyDescent="0.2">
      <c r="A102" s="25"/>
      <c r="B102" s="25"/>
      <c r="C102" s="26" t="s">
        <v>164</v>
      </c>
      <c r="D102" s="25"/>
      <c r="E102" s="25"/>
      <c r="F102" s="25"/>
      <c r="G102" s="25"/>
      <c r="H102" s="27" t="s">
        <v>144</v>
      </c>
    </row>
    <row r="103" spans="1:8" x14ac:dyDescent="0.2">
      <c r="A103" s="25"/>
      <c r="B103" s="25"/>
      <c r="C103" s="26" t="s">
        <v>165</v>
      </c>
      <c r="D103" s="25"/>
      <c r="E103" s="25"/>
      <c r="F103" s="25"/>
      <c r="G103" s="25"/>
      <c r="H103" s="27" t="s">
        <v>144</v>
      </c>
    </row>
    <row r="104" spans="1:8" x14ac:dyDescent="0.2">
      <c r="A104" s="25"/>
      <c r="B104" s="25"/>
      <c r="C104" s="26" t="s">
        <v>143</v>
      </c>
      <c r="D104" s="25"/>
      <c r="E104" s="25" t="s">
        <v>144</v>
      </c>
      <c r="F104" s="37" t="s">
        <v>146</v>
      </c>
      <c r="G104" s="34">
        <v>0</v>
      </c>
      <c r="H104" s="27" t="s">
        <v>144</v>
      </c>
    </row>
    <row r="105" spans="1:8" x14ac:dyDescent="0.2">
      <c r="A105" s="25"/>
      <c r="B105" s="25"/>
      <c r="C105" s="35"/>
      <c r="D105" s="25"/>
      <c r="E105" s="25"/>
      <c r="F105" s="36"/>
      <c r="G105" s="36"/>
      <c r="H105" s="27" t="s">
        <v>144</v>
      </c>
    </row>
    <row r="106" spans="1:8" x14ac:dyDescent="0.2">
      <c r="A106" s="25"/>
      <c r="B106" s="25"/>
      <c r="C106" s="26" t="s">
        <v>166</v>
      </c>
      <c r="D106" s="25"/>
      <c r="E106" s="25"/>
      <c r="F106" s="25"/>
      <c r="G106" s="25"/>
      <c r="H106" s="27" t="s">
        <v>144</v>
      </c>
    </row>
    <row r="107" spans="1:8" x14ac:dyDescent="0.2">
      <c r="A107" s="25"/>
      <c r="B107" s="25"/>
      <c r="C107" s="26" t="s">
        <v>167</v>
      </c>
      <c r="D107" s="25"/>
      <c r="E107" s="25"/>
      <c r="F107" s="25"/>
      <c r="G107" s="25"/>
      <c r="H107" s="27" t="s">
        <v>144</v>
      </c>
    </row>
    <row r="108" spans="1:8" x14ac:dyDescent="0.2">
      <c r="A108" s="25"/>
      <c r="B108" s="25"/>
      <c r="C108" s="26" t="s">
        <v>143</v>
      </c>
      <c r="D108" s="25"/>
      <c r="E108" s="25" t="s">
        <v>144</v>
      </c>
      <c r="F108" s="37" t="s">
        <v>146</v>
      </c>
      <c r="G108" s="34">
        <v>0</v>
      </c>
      <c r="H108" s="27" t="s">
        <v>144</v>
      </c>
    </row>
    <row r="109" spans="1:8" x14ac:dyDescent="0.2">
      <c r="A109" s="25"/>
      <c r="B109" s="25"/>
      <c r="C109" s="35"/>
      <c r="D109" s="25"/>
      <c r="E109" s="25"/>
      <c r="F109" s="36"/>
      <c r="G109" s="36"/>
      <c r="H109" s="27" t="s">
        <v>144</v>
      </c>
    </row>
    <row r="110" spans="1:8" ht="25.5" x14ac:dyDescent="0.2">
      <c r="A110" s="25"/>
      <c r="B110" s="25"/>
      <c r="C110" s="26" t="s">
        <v>168</v>
      </c>
      <c r="D110" s="25"/>
      <c r="E110" s="25"/>
      <c r="F110" s="36"/>
      <c r="G110" s="36"/>
      <c r="H110" s="27" t="s">
        <v>144</v>
      </c>
    </row>
    <row r="111" spans="1:8" x14ac:dyDescent="0.2">
      <c r="A111" s="25"/>
      <c r="B111" s="25"/>
      <c r="C111" s="26" t="s">
        <v>143</v>
      </c>
      <c r="D111" s="25"/>
      <c r="E111" s="25" t="s">
        <v>144</v>
      </c>
      <c r="F111" s="37" t="s">
        <v>146</v>
      </c>
      <c r="G111" s="34">
        <v>0</v>
      </c>
      <c r="H111" s="27" t="s">
        <v>144</v>
      </c>
    </row>
    <row r="112" spans="1:8" x14ac:dyDescent="0.2">
      <c r="A112" s="25"/>
      <c r="B112" s="25"/>
      <c r="C112" s="35"/>
      <c r="D112" s="25"/>
      <c r="E112" s="25"/>
      <c r="F112" s="36"/>
      <c r="G112" s="36"/>
      <c r="H112" s="27" t="s">
        <v>144</v>
      </c>
    </row>
    <row r="113" spans="1:17" x14ac:dyDescent="0.2">
      <c r="A113" s="39"/>
      <c r="B113" s="29"/>
      <c r="C113" s="29" t="s">
        <v>169</v>
      </c>
      <c r="D113" s="29"/>
      <c r="E113" s="39"/>
      <c r="F113" s="31">
        <v>1527.3091202099999</v>
      </c>
      <c r="G113" s="32">
        <v>9.0996500000000008E-3</v>
      </c>
      <c r="H113" s="27" t="s">
        <v>144</v>
      </c>
    </row>
    <row r="114" spans="1:17" x14ac:dyDescent="0.2">
      <c r="A114" s="35"/>
      <c r="B114" s="35"/>
      <c r="C114" s="26" t="s">
        <v>170</v>
      </c>
      <c r="D114" s="36"/>
      <c r="E114" s="36"/>
      <c r="F114" s="33">
        <v>167842.633046409</v>
      </c>
      <c r="G114" s="40">
        <v>1.0000000200000001</v>
      </c>
      <c r="H114" s="27" t="s">
        <v>144</v>
      </c>
    </row>
    <row r="115" spans="1:17" x14ac:dyDescent="0.2">
      <c r="A115" s="41"/>
      <c r="B115" s="41"/>
      <c r="C115" s="41"/>
      <c r="D115" s="42"/>
      <c r="E115" s="42"/>
      <c r="F115" s="42"/>
      <c r="G115" s="42"/>
    </row>
    <row r="116" spans="1:17" x14ac:dyDescent="0.2">
      <c r="A116" s="43"/>
      <c r="B116" s="242" t="s">
        <v>873</v>
      </c>
      <c r="C116" s="242"/>
      <c r="D116" s="242"/>
      <c r="E116" s="242"/>
      <c r="F116" s="242"/>
      <c r="G116" s="242"/>
      <c r="H116" s="242"/>
      <c r="J116" s="45"/>
    </row>
    <row r="117" spans="1:17" x14ac:dyDescent="0.2">
      <c r="A117" s="43"/>
      <c r="B117" s="242" t="s">
        <v>874</v>
      </c>
      <c r="C117" s="242"/>
      <c r="D117" s="242"/>
      <c r="E117" s="242"/>
      <c r="F117" s="242"/>
      <c r="G117" s="242"/>
      <c r="H117" s="242"/>
      <c r="J117" s="45"/>
    </row>
    <row r="118" spans="1:17" x14ac:dyDescent="0.2">
      <c r="A118" s="43"/>
      <c r="B118" s="242" t="s">
        <v>875</v>
      </c>
      <c r="C118" s="242"/>
      <c r="D118" s="242"/>
      <c r="E118" s="242"/>
      <c r="F118" s="242"/>
      <c r="G118" s="242"/>
      <c r="H118" s="242"/>
      <c r="J118" s="45"/>
    </row>
    <row r="119" spans="1:17" s="47" customFormat="1" ht="66.75" customHeight="1" x14ac:dyDescent="0.25">
      <c r="A119" s="46"/>
      <c r="B119" s="243" t="s">
        <v>876</v>
      </c>
      <c r="C119" s="243"/>
      <c r="D119" s="243"/>
      <c r="E119" s="243"/>
      <c r="F119" s="243"/>
      <c r="G119" s="243"/>
      <c r="H119" s="243"/>
      <c r="I119"/>
      <c r="J119" s="45"/>
      <c r="K119"/>
      <c r="L119"/>
      <c r="M119"/>
      <c r="N119"/>
      <c r="O119"/>
      <c r="P119"/>
      <c r="Q119"/>
    </row>
    <row r="120" spans="1:17" x14ac:dyDescent="0.2">
      <c r="A120" s="43"/>
      <c r="B120" s="242" t="s">
        <v>877</v>
      </c>
      <c r="C120" s="242"/>
      <c r="D120" s="242"/>
      <c r="E120" s="242"/>
      <c r="F120" s="242"/>
      <c r="G120" s="242"/>
      <c r="H120" s="242"/>
      <c r="J120" s="45"/>
    </row>
    <row r="121" spans="1:17" x14ac:dyDescent="0.2">
      <c r="A121" s="48"/>
      <c r="B121" s="48"/>
      <c r="C121" s="48"/>
      <c r="D121" s="49"/>
      <c r="E121" s="49"/>
      <c r="F121" s="49"/>
      <c r="G121" s="49"/>
    </row>
    <row r="122" spans="1:17" x14ac:dyDescent="0.2">
      <c r="A122" s="48"/>
      <c r="B122" s="244" t="s">
        <v>171</v>
      </c>
      <c r="C122" s="245"/>
      <c r="D122" s="246"/>
      <c r="E122" s="50"/>
      <c r="F122" s="49"/>
      <c r="G122" s="49"/>
    </row>
    <row r="123" spans="1:17" ht="27.75" customHeight="1" x14ac:dyDescent="0.2">
      <c r="A123" s="48"/>
      <c r="B123" s="239" t="s">
        <v>172</v>
      </c>
      <c r="C123" s="240"/>
      <c r="D123" s="26" t="s">
        <v>173</v>
      </c>
      <c r="E123" s="50"/>
      <c r="F123" s="49"/>
      <c r="G123" s="49"/>
    </row>
    <row r="124" spans="1:17" ht="12.75" customHeight="1" x14ac:dyDescent="0.2">
      <c r="A124" s="43"/>
      <c r="B124" s="237" t="s">
        <v>879</v>
      </c>
      <c r="C124" s="238"/>
      <c r="D124" s="51" t="s">
        <v>173</v>
      </c>
      <c r="E124" s="52"/>
      <c r="F124" s="53"/>
      <c r="G124" s="53"/>
    </row>
    <row r="125" spans="1:17" x14ac:dyDescent="0.2">
      <c r="A125" s="48"/>
      <c r="B125" s="239" t="s">
        <v>174</v>
      </c>
      <c r="C125" s="240"/>
      <c r="D125" s="36" t="s">
        <v>144</v>
      </c>
      <c r="E125" s="50"/>
      <c r="F125" s="49"/>
      <c r="G125" s="49"/>
    </row>
    <row r="126" spans="1:17" x14ac:dyDescent="0.2">
      <c r="A126" s="54"/>
      <c r="B126" s="55" t="s">
        <v>144</v>
      </c>
      <c r="C126" s="55" t="s">
        <v>878</v>
      </c>
      <c r="D126" s="55" t="s">
        <v>175</v>
      </c>
      <c r="E126" s="54"/>
      <c r="F126" s="54"/>
      <c r="G126" s="54"/>
      <c r="H126" s="54"/>
      <c r="J126" s="45"/>
    </row>
    <row r="127" spans="1:17" x14ac:dyDescent="0.2">
      <c r="A127" s="54"/>
      <c r="B127" s="56" t="s">
        <v>176</v>
      </c>
      <c r="C127" s="57">
        <v>45747</v>
      </c>
      <c r="D127" s="57">
        <v>45777</v>
      </c>
      <c r="E127" s="54"/>
      <c r="F127" s="54"/>
      <c r="G127" s="54"/>
      <c r="J127" s="45"/>
    </row>
    <row r="128" spans="1:17" x14ac:dyDescent="0.2">
      <c r="A128" s="58"/>
      <c r="B128" s="29" t="s">
        <v>177</v>
      </c>
      <c r="C128" s="59">
        <v>10.215</v>
      </c>
      <c r="D128" s="59">
        <v>10.433</v>
      </c>
      <c r="E128" s="58"/>
      <c r="F128" s="60"/>
      <c r="G128" s="61"/>
      <c r="H128" s="61"/>
    </row>
    <row r="129" spans="1:8" x14ac:dyDescent="0.2">
      <c r="A129" s="58"/>
      <c r="B129" s="29" t="s">
        <v>909</v>
      </c>
      <c r="C129" s="59">
        <v>10.215</v>
      </c>
      <c r="D129" s="59">
        <v>10.433</v>
      </c>
      <c r="E129" s="58"/>
      <c r="F129" s="60"/>
      <c r="G129" s="61"/>
      <c r="H129" s="61"/>
    </row>
    <row r="130" spans="1:8" x14ac:dyDescent="0.2">
      <c r="A130" s="58"/>
      <c r="B130" s="29" t="s">
        <v>178</v>
      </c>
      <c r="C130" s="59">
        <v>10.0892</v>
      </c>
      <c r="D130" s="59">
        <v>10.292</v>
      </c>
      <c r="E130" s="58"/>
      <c r="F130" s="60"/>
      <c r="G130" s="61"/>
    </row>
    <row r="131" spans="1:8" x14ac:dyDescent="0.2">
      <c r="A131" s="58"/>
      <c r="B131" s="29" t="s">
        <v>910</v>
      </c>
      <c r="C131" s="59">
        <v>10.0892</v>
      </c>
      <c r="D131" s="59">
        <v>10.292</v>
      </c>
      <c r="E131" s="58"/>
      <c r="F131" s="60"/>
      <c r="G131" s="61"/>
    </row>
    <row r="132" spans="1:8" x14ac:dyDescent="0.2">
      <c r="A132" s="58"/>
      <c r="B132" s="58"/>
      <c r="C132" s="58"/>
      <c r="D132" s="58"/>
      <c r="E132" s="58"/>
      <c r="F132" s="58"/>
      <c r="G132" s="58"/>
    </row>
    <row r="133" spans="1:8" x14ac:dyDescent="0.2">
      <c r="A133" s="58"/>
      <c r="B133" s="239" t="s">
        <v>880</v>
      </c>
      <c r="C133" s="240"/>
      <c r="D133" s="26" t="s">
        <v>173</v>
      </c>
      <c r="E133" s="58"/>
      <c r="F133" s="58"/>
      <c r="G133" s="58"/>
    </row>
    <row r="134" spans="1:8" x14ac:dyDescent="0.2">
      <c r="A134" s="58"/>
      <c r="B134" s="93"/>
      <c r="C134" s="93"/>
      <c r="D134" s="93"/>
      <c r="E134" s="58"/>
      <c r="F134" s="58"/>
      <c r="G134" s="58"/>
    </row>
    <row r="135" spans="1:8" ht="27.75" customHeight="1" x14ac:dyDescent="0.2">
      <c r="A135" s="54"/>
      <c r="B135" s="237" t="s">
        <v>179</v>
      </c>
      <c r="C135" s="238"/>
      <c r="D135" s="51" t="s">
        <v>173</v>
      </c>
      <c r="E135" s="65"/>
      <c r="F135" s="54"/>
      <c r="G135" s="54"/>
    </row>
    <row r="136" spans="1:8" ht="27" customHeight="1" x14ac:dyDescent="0.2">
      <c r="A136" s="54"/>
      <c r="B136" s="237" t="s">
        <v>180</v>
      </c>
      <c r="C136" s="238"/>
      <c r="D136" s="51" t="s">
        <v>173</v>
      </c>
      <c r="E136" s="65"/>
      <c r="F136" s="54"/>
      <c r="G136" s="54"/>
    </row>
    <row r="137" spans="1:8" ht="12.75" customHeight="1" x14ac:dyDescent="0.2">
      <c r="A137" s="54"/>
      <c r="B137" s="237" t="s">
        <v>181</v>
      </c>
      <c r="C137" s="238"/>
      <c r="D137" s="51" t="s">
        <v>173</v>
      </c>
      <c r="E137" s="65"/>
      <c r="F137" s="54"/>
      <c r="G137" s="54"/>
    </row>
    <row r="138" spans="1:8" x14ac:dyDescent="0.2">
      <c r="A138" s="54"/>
      <c r="B138" s="237" t="s">
        <v>182</v>
      </c>
      <c r="C138" s="238"/>
      <c r="D138" s="66">
        <v>0.33392721754715193</v>
      </c>
      <c r="E138" s="54"/>
      <c r="F138" s="44"/>
      <c r="G138" s="64"/>
    </row>
    <row r="140" spans="1:8" x14ac:dyDescent="0.2">
      <c r="B140" s="236" t="s">
        <v>881</v>
      </c>
      <c r="C140" s="236"/>
    </row>
    <row r="142" spans="1:8" ht="153.75" customHeight="1" x14ac:dyDescent="0.2"/>
    <row r="145" spans="2:10" x14ac:dyDescent="0.2">
      <c r="B145" s="67" t="s">
        <v>882</v>
      </c>
      <c r="C145" s="68"/>
      <c r="D145" s="67"/>
    </row>
    <row r="146" spans="2:10" x14ac:dyDescent="0.2">
      <c r="B146" s="67" t="s">
        <v>1045</v>
      </c>
      <c r="D146" s="67"/>
    </row>
    <row r="147" spans="2:10" ht="165" customHeight="1" x14ac:dyDescent="0.2"/>
    <row r="149" spans="2:10" x14ac:dyDescent="0.2">
      <c r="J149" s="24"/>
    </row>
  </sheetData>
  <mergeCells count="18">
    <mergeCell ref="B124:C124"/>
    <mergeCell ref="A1:H1"/>
    <mergeCell ref="A2:H2"/>
    <mergeCell ref="A3:H3"/>
    <mergeCell ref="B116:H116"/>
    <mergeCell ref="B117:H117"/>
    <mergeCell ref="B118:H118"/>
    <mergeCell ref="B119:H119"/>
    <mergeCell ref="B120:H120"/>
    <mergeCell ref="B122:D122"/>
    <mergeCell ref="B123:C123"/>
    <mergeCell ref="B140:C140"/>
    <mergeCell ref="B125:C125"/>
    <mergeCell ref="B133:C133"/>
    <mergeCell ref="B137:C137"/>
    <mergeCell ref="B138:C138"/>
    <mergeCell ref="B135:C135"/>
    <mergeCell ref="B136:C136"/>
  </mergeCells>
  <hyperlinks>
    <hyperlink ref="I1" location="Index!B2" display="Index" xr:uid="{D9079BF4-EB53-4110-A196-479C08C326C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E9D4-7E0E-48FD-843C-8D8C65B1412A}">
  <sheetPr>
    <outlinePr summaryBelow="0" summaryRight="0"/>
  </sheetPr>
  <dimension ref="A1:Q169"/>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815</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996000</v>
      </c>
      <c r="F7" s="31">
        <v>19173</v>
      </c>
      <c r="G7" s="32">
        <v>9.5276200000000005E-2</v>
      </c>
      <c r="H7" s="27" t="s">
        <v>144</v>
      </c>
    </row>
    <row r="8" spans="1:9" x14ac:dyDescent="0.2">
      <c r="A8" s="28">
        <v>2</v>
      </c>
      <c r="B8" s="29" t="s">
        <v>26</v>
      </c>
      <c r="C8" s="29" t="s">
        <v>27</v>
      </c>
      <c r="D8" s="29" t="s">
        <v>28</v>
      </c>
      <c r="E8" s="30">
        <v>1151000</v>
      </c>
      <c r="F8" s="31">
        <v>16424.77</v>
      </c>
      <c r="G8" s="32">
        <v>8.1619449999999996E-2</v>
      </c>
      <c r="H8" s="27" t="s">
        <v>144</v>
      </c>
    </row>
    <row r="9" spans="1:9" x14ac:dyDescent="0.2">
      <c r="A9" s="28">
        <v>3</v>
      </c>
      <c r="B9" s="29" t="s">
        <v>11</v>
      </c>
      <c r="C9" s="29" t="s">
        <v>12</v>
      </c>
      <c r="D9" s="29" t="s">
        <v>13</v>
      </c>
      <c r="E9" s="30">
        <v>682000</v>
      </c>
      <c r="F9" s="31">
        <v>9582.1</v>
      </c>
      <c r="G9" s="32">
        <v>4.7616239999999997E-2</v>
      </c>
      <c r="H9" s="27" t="s">
        <v>144</v>
      </c>
    </row>
    <row r="10" spans="1:9" x14ac:dyDescent="0.2">
      <c r="A10" s="28">
        <v>4</v>
      </c>
      <c r="B10" s="29" t="s">
        <v>17</v>
      </c>
      <c r="C10" s="29" t="s">
        <v>18</v>
      </c>
      <c r="D10" s="29" t="s">
        <v>19</v>
      </c>
      <c r="E10" s="30">
        <v>190000</v>
      </c>
      <c r="F10" s="31">
        <v>6347.9</v>
      </c>
      <c r="G10" s="32">
        <v>3.1544559999999999E-2</v>
      </c>
      <c r="H10" s="27" t="s">
        <v>144</v>
      </c>
    </row>
    <row r="11" spans="1:9" x14ac:dyDescent="0.2">
      <c r="A11" s="28">
        <v>5</v>
      </c>
      <c r="B11" s="29" t="s">
        <v>38</v>
      </c>
      <c r="C11" s="29" t="s">
        <v>39</v>
      </c>
      <c r="D11" s="29" t="s">
        <v>28</v>
      </c>
      <c r="E11" s="30">
        <v>796000</v>
      </c>
      <c r="F11" s="31">
        <v>6277.6540000000005</v>
      </c>
      <c r="G11" s="32">
        <v>3.1195489999999999E-2</v>
      </c>
      <c r="H11" s="27" t="s">
        <v>144</v>
      </c>
    </row>
    <row r="12" spans="1:9" x14ac:dyDescent="0.2">
      <c r="A12" s="28">
        <v>6</v>
      </c>
      <c r="B12" s="29" t="s">
        <v>14</v>
      </c>
      <c r="C12" s="29" t="s">
        <v>15</v>
      </c>
      <c r="D12" s="29" t="s">
        <v>16</v>
      </c>
      <c r="E12" s="30">
        <v>336000</v>
      </c>
      <c r="F12" s="31">
        <v>6264.72</v>
      </c>
      <c r="G12" s="32">
        <v>3.1131209999999999E-2</v>
      </c>
      <c r="H12" s="27" t="s">
        <v>144</v>
      </c>
    </row>
    <row r="13" spans="1:9" x14ac:dyDescent="0.2">
      <c r="A13" s="28">
        <v>7</v>
      </c>
      <c r="B13" s="29" t="s">
        <v>320</v>
      </c>
      <c r="C13" s="29" t="s">
        <v>321</v>
      </c>
      <c r="D13" s="29" t="s">
        <v>199</v>
      </c>
      <c r="E13" s="30">
        <v>417000</v>
      </c>
      <c r="F13" s="31">
        <v>6255.4170000000004</v>
      </c>
      <c r="G13" s="32">
        <v>3.1084980000000002E-2</v>
      </c>
      <c r="H13" s="27" t="s">
        <v>144</v>
      </c>
    </row>
    <row r="14" spans="1:9" x14ac:dyDescent="0.2">
      <c r="A14" s="28">
        <v>8</v>
      </c>
      <c r="B14" s="29" t="s">
        <v>342</v>
      </c>
      <c r="C14" s="29" t="s">
        <v>343</v>
      </c>
      <c r="D14" s="29" t="s">
        <v>344</v>
      </c>
      <c r="E14" s="30">
        <v>1440000</v>
      </c>
      <c r="F14" s="31">
        <v>6131.52</v>
      </c>
      <c r="G14" s="32">
        <v>3.0469300000000001E-2</v>
      </c>
      <c r="H14" s="27" t="s">
        <v>144</v>
      </c>
    </row>
    <row r="15" spans="1:9" x14ac:dyDescent="0.2">
      <c r="A15" s="28">
        <v>9</v>
      </c>
      <c r="B15" s="29" t="s">
        <v>322</v>
      </c>
      <c r="C15" s="29" t="s">
        <v>323</v>
      </c>
      <c r="D15" s="29" t="s">
        <v>28</v>
      </c>
      <c r="E15" s="30">
        <v>501535</v>
      </c>
      <c r="F15" s="31">
        <v>5943.1897499999995</v>
      </c>
      <c r="G15" s="32">
        <v>2.9533440000000001E-2</v>
      </c>
      <c r="H15" s="27" t="s">
        <v>144</v>
      </c>
    </row>
    <row r="16" spans="1:9" ht="25.5" x14ac:dyDescent="0.2">
      <c r="A16" s="28">
        <v>10</v>
      </c>
      <c r="B16" s="29" t="s">
        <v>23</v>
      </c>
      <c r="C16" s="29" t="s">
        <v>24</v>
      </c>
      <c r="D16" s="29" t="s">
        <v>25</v>
      </c>
      <c r="E16" s="30">
        <v>42000</v>
      </c>
      <c r="F16" s="31">
        <v>4889.22</v>
      </c>
      <c r="G16" s="32">
        <v>2.429595E-2</v>
      </c>
      <c r="H16" s="27" t="s">
        <v>144</v>
      </c>
    </row>
    <row r="17" spans="1:8" x14ac:dyDescent="0.2">
      <c r="A17" s="28">
        <v>11</v>
      </c>
      <c r="B17" s="29" t="s">
        <v>433</v>
      </c>
      <c r="C17" s="29" t="s">
        <v>434</v>
      </c>
      <c r="D17" s="29" t="s">
        <v>344</v>
      </c>
      <c r="E17" s="30">
        <v>190000</v>
      </c>
      <c r="F17" s="31">
        <v>4449.99</v>
      </c>
      <c r="G17" s="32">
        <v>2.2113290000000001E-2</v>
      </c>
      <c r="H17" s="27" t="s">
        <v>144</v>
      </c>
    </row>
    <row r="18" spans="1:8" x14ac:dyDescent="0.2">
      <c r="A18" s="28">
        <v>12</v>
      </c>
      <c r="B18" s="29" t="s">
        <v>507</v>
      </c>
      <c r="C18" s="29" t="s">
        <v>508</v>
      </c>
      <c r="D18" s="29" t="s">
        <v>251</v>
      </c>
      <c r="E18" s="30">
        <v>32000</v>
      </c>
      <c r="F18" s="31">
        <v>3922.24</v>
      </c>
      <c r="G18" s="32">
        <v>1.9490750000000001E-2</v>
      </c>
      <c r="H18" s="27" t="s">
        <v>144</v>
      </c>
    </row>
    <row r="19" spans="1:8" ht="25.5" x14ac:dyDescent="0.2">
      <c r="A19" s="28">
        <v>13</v>
      </c>
      <c r="B19" s="29" t="s">
        <v>324</v>
      </c>
      <c r="C19" s="29" t="s">
        <v>325</v>
      </c>
      <c r="D19" s="29" t="s">
        <v>193</v>
      </c>
      <c r="E19" s="30">
        <v>202000</v>
      </c>
      <c r="F19" s="31">
        <v>3701.2460000000001</v>
      </c>
      <c r="G19" s="32">
        <v>1.839257E-2</v>
      </c>
      <c r="H19" s="27" t="s">
        <v>144</v>
      </c>
    </row>
    <row r="20" spans="1:8" x14ac:dyDescent="0.2">
      <c r="A20" s="28">
        <v>14</v>
      </c>
      <c r="B20" s="29" t="s">
        <v>112</v>
      </c>
      <c r="C20" s="29" t="s">
        <v>113</v>
      </c>
      <c r="D20" s="29" t="s">
        <v>28</v>
      </c>
      <c r="E20" s="30">
        <v>161000</v>
      </c>
      <c r="F20" s="31">
        <v>3555.0410000000002</v>
      </c>
      <c r="G20" s="32">
        <v>1.7666029999999999E-2</v>
      </c>
      <c r="H20" s="27" t="s">
        <v>144</v>
      </c>
    </row>
    <row r="21" spans="1:8" ht="25.5" x14ac:dyDescent="0.2">
      <c r="A21" s="28">
        <v>15</v>
      </c>
      <c r="B21" s="29" t="s">
        <v>630</v>
      </c>
      <c r="C21" s="29" t="s">
        <v>631</v>
      </c>
      <c r="D21" s="29" t="s">
        <v>193</v>
      </c>
      <c r="E21" s="30">
        <v>260000</v>
      </c>
      <c r="F21" s="31">
        <v>3195.66</v>
      </c>
      <c r="G21" s="32">
        <v>1.5880160000000001E-2</v>
      </c>
      <c r="H21" s="27" t="s">
        <v>144</v>
      </c>
    </row>
    <row r="22" spans="1:8" x14ac:dyDescent="0.2">
      <c r="A22" s="28">
        <v>16</v>
      </c>
      <c r="B22" s="29" t="s">
        <v>330</v>
      </c>
      <c r="C22" s="29" t="s">
        <v>331</v>
      </c>
      <c r="D22" s="29" t="s">
        <v>199</v>
      </c>
      <c r="E22" s="30">
        <v>90702</v>
      </c>
      <c r="F22" s="31">
        <v>3132.5749740000001</v>
      </c>
      <c r="G22" s="32">
        <v>1.5566669999999999E-2</v>
      </c>
      <c r="H22" s="27" t="s">
        <v>144</v>
      </c>
    </row>
    <row r="23" spans="1:8" x14ac:dyDescent="0.2">
      <c r="A23" s="28">
        <v>17</v>
      </c>
      <c r="B23" s="29" t="s">
        <v>435</v>
      </c>
      <c r="C23" s="29" t="s">
        <v>436</v>
      </c>
      <c r="D23" s="29" t="s">
        <v>28</v>
      </c>
      <c r="E23" s="30">
        <v>369000</v>
      </c>
      <c r="F23" s="31">
        <v>3093.6959999999999</v>
      </c>
      <c r="G23" s="32">
        <v>1.537347E-2</v>
      </c>
      <c r="H23" s="27" t="s">
        <v>144</v>
      </c>
    </row>
    <row r="24" spans="1:8" ht="25.5" x14ac:dyDescent="0.2">
      <c r="A24" s="28">
        <v>18</v>
      </c>
      <c r="B24" s="29" t="s">
        <v>347</v>
      </c>
      <c r="C24" s="29" t="s">
        <v>348</v>
      </c>
      <c r="D24" s="29" t="s">
        <v>95</v>
      </c>
      <c r="E24" s="30">
        <v>191000</v>
      </c>
      <c r="F24" s="31">
        <v>2850.1019999999999</v>
      </c>
      <c r="G24" s="32">
        <v>1.416298E-2</v>
      </c>
      <c r="H24" s="27" t="s">
        <v>144</v>
      </c>
    </row>
    <row r="25" spans="1:8" x14ac:dyDescent="0.2">
      <c r="A25" s="28">
        <v>19</v>
      </c>
      <c r="B25" s="29" t="s">
        <v>681</v>
      </c>
      <c r="C25" s="29" t="s">
        <v>682</v>
      </c>
      <c r="D25" s="29" t="s">
        <v>251</v>
      </c>
      <c r="E25" s="30">
        <v>29601</v>
      </c>
      <c r="F25" s="31">
        <v>2638.6331399999999</v>
      </c>
      <c r="G25" s="32">
        <v>1.311213E-2</v>
      </c>
      <c r="H25" s="27" t="s">
        <v>144</v>
      </c>
    </row>
    <row r="26" spans="1:8" x14ac:dyDescent="0.2">
      <c r="A26" s="28">
        <v>20</v>
      </c>
      <c r="B26" s="29" t="s">
        <v>685</v>
      </c>
      <c r="C26" s="29" t="s">
        <v>686</v>
      </c>
      <c r="D26" s="29" t="s">
        <v>228</v>
      </c>
      <c r="E26" s="30">
        <v>46000</v>
      </c>
      <c r="F26" s="31">
        <v>2557.14</v>
      </c>
      <c r="G26" s="32">
        <v>1.270717E-2</v>
      </c>
      <c r="H26" s="27" t="s">
        <v>144</v>
      </c>
    </row>
    <row r="27" spans="1:8" x14ac:dyDescent="0.2">
      <c r="A27" s="28">
        <v>21</v>
      </c>
      <c r="B27" s="29" t="s">
        <v>722</v>
      </c>
      <c r="C27" s="29" t="s">
        <v>723</v>
      </c>
      <c r="D27" s="29" t="s">
        <v>196</v>
      </c>
      <c r="E27" s="30">
        <v>150000</v>
      </c>
      <c r="F27" s="31">
        <v>2552.25</v>
      </c>
      <c r="G27" s="32">
        <v>1.2682870000000001E-2</v>
      </c>
      <c r="H27" s="27" t="s">
        <v>144</v>
      </c>
    </row>
    <row r="28" spans="1:8" ht="25.5" x14ac:dyDescent="0.2">
      <c r="A28" s="28">
        <v>22</v>
      </c>
      <c r="B28" s="29" t="s">
        <v>788</v>
      </c>
      <c r="C28" s="29" t="s">
        <v>789</v>
      </c>
      <c r="D28" s="29" t="s">
        <v>186</v>
      </c>
      <c r="E28" s="30">
        <v>362000</v>
      </c>
      <c r="F28" s="31">
        <v>2425.038</v>
      </c>
      <c r="G28" s="32">
        <v>1.2050719999999999E-2</v>
      </c>
      <c r="H28" s="27" t="s">
        <v>144</v>
      </c>
    </row>
    <row r="29" spans="1:8" x14ac:dyDescent="0.2">
      <c r="A29" s="28">
        <v>23</v>
      </c>
      <c r="B29" s="29" t="s">
        <v>790</v>
      </c>
      <c r="C29" s="29" t="s">
        <v>791</v>
      </c>
      <c r="D29" s="29" t="s">
        <v>55</v>
      </c>
      <c r="E29" s="30">
        <v>195000</v>
      </c>
      <c r="F29" s="31">
        <v>2356.38</v>
      </c>
      <c r="G29" s="32">
        <v>1.1709539999999999E-2</v>
      </c>
      <c r="H29" s="27" t="s">
        <v>144</v>
      </c>
    </row>
    <row r="30" spans="1:8" x14ac:dyDescent="0.2">
      <c r="A30" s="28">
        <v>24</v>
      </c>
      <c r="B30" s="29" t="s">
        <v>122</v>
      </c>
      <c r="C30" s="29" t="s">
        <v>123</v>
      </c>
      <c r="D30" s="29" t="s">
        <v>42</v>
      </c>
      <c r="E30" s="30">
        <v>450000</v>
      </c>
      <c r="F30" s="31">
        <v>2340.6750000000002</v>
      </c>
      <c r="G30" s="32">
        <v>1.163149E-2</v>
      </c>
      <c r="H30" s="27" t="s">
        <v>144</v>
      </c>
    </row>
    <row r="31" spans="1:8" ht="25.5" x14ac:dyDescent="0.2">
      <c r="A31" s="28">
        <v>25</v>
      </c>
      <c r="B31" s="29" t="s">
        <v>426</v>
      </c>
      <c r="C31" s="29" t="s">
        <v>427</v>
      </c>
      <c r="D31" s="29" t="s">
        <v>193</v>
      </c>
      <c r="E31" s="30">
        <v>149000</v>
      </c>
      <c r="F31" s="31">
        <v>2309.6489999999999</v>
      </c>
      <c r="G31" s="32">
        <v>1.1477319999999999E-2</v>
      </c>
      <c r="H31" s="27" t="s">
        <v>144</v>
      </c>
    </row>
    <row r="32" spans="1:8" ht="25.5" x14ac:dyDescent="0.2">
      <c r="A32" s="28">
        <v>26</v>
      </c>
      <c r="B32" s="29" t="s">
        <v>424</v>
      </c>
      <c r="C32" s="29" t="s">
        <v>425</v>
      </c>
      <c r="D32" s="29" t="s">
        <v>202</v>
      </c>
      <c r="E32" s="30">
        <v>193000</v>
      </c>
      <c r="F32" s="31">
        <v>2249.9940000000001</v>
      </c>
      <c r="G32" s="32">
        <v>1.1180870000000001E-2</v>
      </c>
      <c r="H32" s="27" t="s">
        <v>144</v>
      </c>
    </row>
    <row r="33" spans="1:8" x14ac:dyDescent="0.2">
      <c r="A33" s="28">
        <v>27</v>
      </c>
      <c r="B33" s="29" t="s">
        <v>683</v>
      </c>
      <c r="C33" s="29" t="s">
        <v>684</v>
      </c>
      <c r="D33" s="29" t="s">
        <v>196</v>
      </c>
      <c r="E33" s="30">
        <v>31000</v>
      </c>
      <c r="F33" s="31">
        <v>2162.87</v>
      </c>
      <c r="G33" s="32">
        <v>1.0747929999999999E-2</v>
      </c>
      <c r="H33" s="27" t="s">
        <v>144</v>
      </c>
    </row>
    <row r="34" spans="1:8" ht="25.5" x14ac:dyDescent="0.2">
      <c r="A34" s="28">
        <v>28</v>
      </c>
      <c r="B34" s="29" t="s">
        <v>48</v>
      </c>
      <c r="C34" s="29" t="s">
        <v>49</v>
      </c>
      <c r="D34" s="29" t="s">
        <v>50</v>
      </c>
      <c r="E34" s="30">
        <v>175000</v>
      </c>
      <c r="F34" s="31">
        <v>2128.875</v>
      </c>
      <c r="G34" s="32">
        <v>1.0579E-2</v>
      </c>
      <c r="H34" s="27" t="s">
        <v>144</v>
      </c>
    </row>
    <row r="35" spans="1:8" ht="25.5" x14ac:dyDescent="0.2">
      <c r="A35" s="28">
        <v>29</v>
      </c>
      <c r="B35" s="29" t="s">
        <v>742</v>
      </c>
      <c r="C35" s="29" t="s">
        <v>743</v>
      </c>
      <c r="D35" s="29" t="s">
        <v>270</v>
      </c>
      <c r="E35" s="30">
        <v>70000</v>
      </c>
      <c r="F35" s="31">
        <v>2123.73</v>
      </c>
      <c r="G35" s="32">
        <v>1.0553430000000001E-2</v>
      </c>
      <c r="H35" s="27" t="s">
        <v>144</v>
      </c>
    </row>
    <row r="36" spans="1:8" x14ac:dyDescent="0.2">
      <c r="A36" s="28">
        <v>30</v>
      </c>
      <c r="B36" s="29" t="s">
        <v>505</v>
      </c>
      <c r="C36" s="29" t="s">
        <v>506</v>
      </c>
      <c r="D36" s="29" t="s">
        <v>211</v>
      </c>
      <c r="E36" s="30">
        <v>135000</v>
      </c>
      <c r="F36" s="31">
        <v>2111.2649999999999</v>
      </c>
      <c r="G36" s="32">
        <v>1.0491489999999999E-2</v>
      </c>
      <c r="H36" s="27" t="s">
        <v>144</v>
      </c>
    </row>
    <row r="37" spans="1:8" x14ac:dyDescent="0.2">
      <c r="A37" s="28">
        <v>31</v>
      </c>
      <c r="B37" s="29" t="s">
        <v>75</v>
      </c>
      <c r="C37" s="29" t="s">
        <v>76</v>
      </c>
      <c r="D37" s="29" t="s">
        <v>77</v>
      </c>
      <c r="E37" s="30">
        <v>1101000</v>
      </c>
      <c r="F37" s="31">
        <v>2081.8809000000001</v>
      </c>
      <c r="G37" s="32">
        <v>1.0345470000000001E-2</v>
      </c>
      <c r="H37" s="27" t="s">
        <v>144</v>
      </c>
    </row>
    <row r="38" spans="1:8" ht="25.5" x14ac:dyDescent="0.2">
      <c r="A38" s="28">
        <v>32</v>
      </c>
      <c r="B38" s="29" t="s">
        <v>285</v>
      </c>
      <c r="C38" s="29" t="s">
        <v>286</v>
      </c>
      <c r="D38" s="29" t="s">
        <v>186</v>
      </c>
      <c r="E38" s="30">
        <v>56000</v>
      </c>
      <c r="F38" s="31">
        <v>2038.5119999999999</v>
      </c>
      <c r="G38" s="32">
        <v>1.012996E-2</v>
      </c>
      <c r="H38" s="27" t="s">
        <v>144</v>
      </c>
    </row>
    <row r="39" spans="1:8" x14ac:dyDescent="0.2">
      <c r="A39" s="28">
        <v>33</v>
      </c>
      <c r="B39" s="29" t="s">
        <v>349</v>
      </c>
      <c r="C39" s="29" t="s">
        <v>350</v>
      </c>
      <c r="D39" s="29" t="s">
        <v>289</v>
      </c>
      <c r="E39" s="30">
        <v>863000</v>
      </c>
      <c r="F39" s="31">
        <v>2006.6476</v>
      </c>
      <c r="G39" s="32">
        <v>9.9716100000000005E-3</v>
      </c>
      <c r="H39" s="27" t="s">
        <v>144</v>
      </c>
    </row>
    <row r="40" spans="1:8" x14ac:dyDescent="0.2">
      <c r="A40" s="28">
        <v>34</v>
      </c>
      <c r="B40" s="29" t="s">
        <v>59</v>
      </c>
      <c r="C40" s="29" t="s">
        <v>60</v>
      </c>
      <c r="D40" s="29" t="s">
        <v>61</v>
      </c>
      <c r="E40" s="30">
        <v>38000</v>
      </c>
      <c r="F40" s="31">
        <v>1994.81</v>
      </c>
      <c r="G40" s="32">
        <v>9.9127899999999994E-3</v>
      </c>
      <c r="H40" s="27" t="s">
        <v>144</v>
      </c>
    </row>
    <row r="41" spans="1:8" x14ac:dyDescent="0.2">
      <c r="A41" s="28">
        <v>35</v>
      </c>
      <c r="B41" s="29" t="s">
        <v>328</v>
      </c>
      <c r="C41" s="29" t="s">
        <v>329</v>
      </c>
      <c r="D41" s="29" t="s">
        <v>95</v>
      </c>
      <c r="E41" s="30">
        <v>23000</v>
      </c>
      <c r="F41" s="31">
        <v>1985.9349999999999</v>
      </c>
      <c r="G41" s="32">
        <v>9.8686899999999994E-3</v>
      </c>
      <c r="H41" s="27" t="s">
        <v>144</v>
      </c>
    </row>
    <row r="42" spans="1:8" x14ac:dyDescent="0.2">
      <c r="A42" s="28">
        <v>36</v>
      </c>
      <c r="B42" s="29" t="s">
        <v>120</v>
      </c>
      <c r="C42" s="29" t="s">
        <v>121</v>
      </c>
      <c r="D42" s="29" t="s">
        <v>61</v>
      </c>
      <c r="E42" s="30">
        <v>629000</v>
      </c>
      <c r="F42" s="31">
        <v>1921.9095</v>
      </c>
      <c r="G42" s="32">
        <v>9.5505299999999998E-3</v>
      </c>
      <c r="H42" s="27" t="s">
        <v>144</v>
      </c>
    </row>
    <row r="43" spans="1:8" x14ac:dyDescent="0.2">
      <c r="A43" s="28">
        <v>37</v>
      </c>
      <c r="B43" s="29" t="s">
        <v>334</v>
      </c>
      <c r="C43" s="29" t="s">
        <v>335</v>
      </c>
      <c r="D43" s="29" t="s">
        <v>289</v>
      </c>
      <c r="E43" s="30">
        <v>27000</v>
      </c>
      <c r="F43" s="31">
        <v>1908.7650000000001</v>
      </c>
      <c r="G43" s="32">
        <v>9.4852100000000009E-3</v>
      </c>
      <c r="H43" s="27" t="s">
        <v>144</v>
      </c>
    </row>
    <row r="44" spans="1:8" ht="25.5" x14ac:dyDescent="0.2">
      <c r="A44" s="28">
        <v>38</v>
      </c>
      <c r="B44" s="29" t="s">
        <v>96</v>
      </c>
      <c r="C44" s="29" t="s">
        <v>97</v>
      </c>
      <c r="D44" s="29" t="s">
        <v>25</v>
      </c>
      <c r="E44" s="30">
        <v>345000</v>
      </c>
      <c r="F44" s="31">
        <v>1861.9649999999999</v>
      </c>
      <c r="G44" s="32">
        <v>9.2526499999999994E-3</v>
      </c>
      <c r="H44" s="27" t="s">
        <v>144</v>
      </c>
    </row>
    <row r="45" spans="1:8" x14ac:dyDescent="0.2">
      <c r="A45" s="28">
        <v>39</v>
      </c>
      <c r="B45" s="29" t="s">
        <v>20</v>
      </c>
      <c r="C45" s="29" t="s">
        <v>21</v>
      </c>
      <c r="D45" s="29" t="s">
        <v>22</v>
      </c>
      <c r="E45" s="30">
        <v>525000</v>
      </c>
      <c r="F45" s="31">
        <v>1861.3875</v>
      </c>
      <c r="G45" s="32">
        <v>9.2497800000000008E-3</v>
      </c>
      <c r="H45" s="27" t="s">
        <v>144</v>
      </c>
    </row>
    <row r="46" spans="1:8" x14ac:dyDescent="0.2">
      <c r="A46" s="28">
        <v>40</v>
      </c>
      <c r="B46" s="29" t="s">
        <v>221</v>
      </c>
      <c r="C46" s="29" t="s">
        <v>222</v>
      </c>
      <c r="D46" s="29" t="s">
        <v>223</v>
      </c>
      <c r="E46" s="30">
        <v>257000</v>
      </c>
      <c r="F46" s="31">
        <v>1838.578</v>
      </c>
      <c r="G46" s="32">
        <v>9.1364299999999992E-3</v>
      </c>
      <c r="H46" s="27" t="s">
        <v>144</v>
      </c>
    </row>
    <row r="47" spans="1:8" ht="25.5" x14ac:dyDescent="0.2">
      <c r="A47" s="28">
        <v>41</v>
      </c>
      <c r="B47" s="29" t="s">
        <v>132</v>
      </c>
      <c r="C47" s="29" t="s">
        <v>133</v>
      </c>
      <c r="D47" s="29" t="s">
        <v>134</v>
      </c>
      <c r="E47" s="30">
        <v>397000</v>
      </c>
      <c r="F47" s="31">
        <v>1831.3610000000001</v>
      </c>
      <c r="G47" s="32">
        <v>9.1005600000000006E-3</v>
      </c>
      <c r="H47" s="27" t="s">
        <v>144</v>
      </c>
    </row>
    <row r="48" spans="1:8" x14ac:dyDescent="0.2">
      <c r="A48" s="28">
        <v>42</v>
      </c>
      <c r="B48" s="29" t="s">
        <v>40</v>
      </c>
      <c r="C48" s="29" t="s">
        <v>41</v>
      </c>
      <c r="D48" s="29" t="s">
        <v>42</v>
      </c>
      <c r="E48" s="30">
        <v>109000</v>
      </c>
      <c r="F48" s="31">
        <v>1707.049</v>
      </c>
      <c r="G48" s="32">
        <v>8.4828200000000003E-3</v>
      </c>
      <c r="H48" s="27" t="s">
        <v>144</v>
      </c>
    </row>
    <row r="49" spans="1:8" x14ac:dyDescent="0.2">
      <c r="A49" s="28">
        <v>43</v>
      </c>
      <c r="B49" s="29" t="s">
        <v>664</v>
      </c>
      <c r="C49" s="29" t="s">
        <v>665</v>
      </c>
      <c r="D49" s="29" t="s">
        <v>55</v>
      </c>
      <c r="E49" s="30">
        <v>99875</v>
      </c>
      <c r="F49" s="31">
        <v>1704.1671249999999</v>
      </c>
      <c r="G49" s="32">
        <v>8.4685000000000003E-3</v>
      </c>
      <c r="H49" s="27" t="s">
        <v>144</v>
      </c>
    </row>
    <row r="50" spans="1:8" x14ac:dyDescent="0.2">
      <c r="A50" s="28">
        <v>44</v>
      </c>
      <c r="B50" s="29" t="s">
        <v>187</v>
      </c>
      <c r="C50" s="29" t="s">
        <v>188</v>
      </c>
      <c r="D50" s="29" t="s">
        <v>28</v>
      </c>
      <c r="E50" s="30">
        <v>865456</v>
      </c>
      <c r="F50" s="31">
        <v>1702.1788607999999</v>
      </c>
      <c r="G50" s="32">
        <v>8.45862E-3</v>
      </c>
      <c r="H50" s="27" t="s">
        <v>144</v>
      </c>
    </row>
    <row r="51" spans="1:8" x14ac:dyDescent="0.2">
      <c r="A51" s="28">
        <v>45</v>
      </c>
      <c r="B51" s="29" t="s">
        <v>513</v>
      </c>
      <c r="C51" s="29" t="s">
        <v>514</v>
      </c>
      <c r="D51" s="29" t="s">
        <v>199</v>
      </c>
      <c r="E51" s="30">
        <v>113000</v>
      </c>
      <c r="F51" s="31">
        <v>1698.39</v>
      </c>
      <c r="G51" s="32">
        <v>8.4397900000000008E-3</v>
      </c>
      <c r="H51" s="27" t="s">
        <v>144</v>
      </c>
    </row>
    <row r="52" spans="1:8" x14ac:dyDescent="0.2">
      <c r="A52" s="28">
        <v>46</v>
      </c>
      <c r="B52" s="29" t="s">
        <v>780</v>
      </c>
      <c r="C52" s="29" t="s">
        <v>781</v>
      </c>
      <c r="D52" s="29" t="s">
        <v>289</v>
      </c>
      <c r="E52" s="30">
        <v>512164</v>
      </c>
      <c r="F52" s="31">
        <v>1620.4868959999999</v>
      </c>
      <c r="G52" s="32">
        <v>8.0526699999999996E-3</v>
      </c>
      <c r="H52" s="27" t="s">
        <v>144</v>
      </c>
    </row>
    <row r="53" spans="1:8" x14ac:dyDescent="0.2">
      <c r="A53" s="28">
        <v>47</v>
      </c>
      <c r="B53" s="29" t="s">
        <v>503</v>
      </c>
      <c r="C53" s="29" t="s">
        <v>504</v>
      </c>
      <c r="D53" s="29" t="s">
        <v>251</v>
      </c>
      <c r="E53" s="30">
        <v>55000</v>
      </c>
      <c r="F53" s="31">
        <v>1610.84</v>
      </c>
      <c r="G53" s="32">
        <v>8.0047299999999998E-3</v>
      </c>
      <c r="H53" s="27" t="s">
        <v>144</v>
      </c>
    </row>
    <row r="54" spans="1:8" x14ac:dyDescent="0.2">
      <c r="A54" s="28">
        <v>48</v>
      </c>
      <c r="B54" s="29" t="s">
        <v>353</v>
      </c>
      <c r="C54" s="29" t="s">
        <v>354</v>
      </c>
      <c r="D54" s="29" t="s">
        <v>251</v>
      </c>
      <c r="E54" s="30">
        <v>250000</v>
      </c>
      <c r="F54" s="31">
        <v>1610.625</v>
      </c>
      <c r="G54" s="32">
        <v>8.0036599999999992E-3</v>
      </c>
      <c r="H54" s="27" t="s">
        <v>144</v>
      </c>
    </row>
    <row r="55" spans="1:8" x14ac:dyDescent="0.2">
      <c r="A55" s="28">
        <v>49</v>
      </c>
      <c r="B55" s="29" t="s">
        <v>273</v>
      </c>
      <c r="C55" s="29" t="s">
        <v>274</v>
      </c>
      <c r="D55" s="29" t="s">
        <v>228</v>
      </c>
      <c r="E55" s="30">
        <v>39000</v>
      </c>
      <c r="F55" s="31">
        <v>1523.4570000000001</v>
      </c>
      <c r="G55" s="32">
        <v>7.5705E-3</v>
      </c>
      <c r="H55" s="27" t="s">
        <v>144</v>
      </c>
    </row>
    <row r="56" spans="1:8" x14ac:dyDescent="0.2">
      <c r="A56" s="28">
        <v>50</v>
      </c>
      <c r="B56" s="29" t="s">
        <v>792</v>
      </c>
      <c r="C56" s="29" t="s">
        <v>793</v>
      </c>
      <c r="D56" s="29" t="s">
        <v>47</v>
      </c>
      <c r="E56" s="30">
        <v>356000</v>
      </c>
      <c r="F56" s="31">
        <v>1462.27</v>
      </c>
      <c r="G56" s="32">
        <v>7.2664399999999999E-3</v>
      </c>
      <c r="H56" s="27" t="s">
        <v>144</v>
      </c>
    </row>
    <row r="57" spans="1:8" x14ac:dyDescent="0.2">
      <c r="A57" s="28">
        <v>51</v>
      </c>
      <c r="B57" s="29" t="s">
        <v>214</v>
      </c>
      <c r="C57" s="29" t="s">
        <v>215</v>
      </c>
      <c r="D57" s="29" t="s">
        <v>80</v>
      </c>
      <c r="E57" s="30">
        <v>301000</v>
      </c>
      <c r="F57" s="31">
        <v>1420.4190000000001</v>
      </c>
      <c r="G57" s="32">
        <v>7.0584699999999998E-3</v>
      </c>
      <c r="H57" s="27" t="s">
        <v>144</v>
      </c>
    </row>
    <row r="58" spans="1:8" ht="25.5" x14ac:dyDescent="0.2">
      <c r="A58" s="28">
        <v>52</v>
      </c>
      <c r="B58" s="29" t="s">
        <v>691</v>
      </c>
      <c r="C58" s="29" t="s">
        <v>692</v>
      </c>
      <c r="D58" s="29" t="s">
        <v>25</v>
      </c>
      <c r="E58" s="30">
        <v>60000</v>
      </c>
      <c r="F58" s="31">
        <v>1165.6199999999999</v>
      </c>
      <c r="G58" s="32">
        <v>5.7923000000000002E-3</v>
      </c>
      <c r="H58" s="27" t="s">
        <v>144</v>
      </c>
    </row>
    <row r="59" spans="1:8" x14ac:dyDescent="0.2">
      <c r="A59" s="28">
        <v>53</v>
      </c>
      <c r="B59" s="29" t="s">
        <v>474</v>
      </c>
      <c r="C59" s="29" t="s">
        <v>475</v>
      </c>
      <c r="D59" s="29" t="s">
        <v>228</v>
      </c>
      <c r="E59" s="30">
        <v>52039</v>
      </c>
      <c r="F59" s="31">
        <v>1152.8199669999999</v>
      </c>
      <c r="G59" s="32">
        <v>5.7286999999999998E-3</v>
      </c>
      <c r="H59" s="27" t="s">
        <v>144</v>
      </c>
    </row>
    <row r="60" spans="1:8" x14ac:dyDescent="0.2">
      <c r="A60" s="28">
        <v>54</v>
      </c>
      <c r="B60" s="29" t="s">
        <v>279</v>
      </c>
      <c r="C60" s="29" t="s">
        <v>280</v>
      </c>
      <c r="D60" s="29" t="s">
        <v>256</v>
      </c>
      <c r="E60" s="30">
        <v>84000</v>
      </c>
      <c r="F60" s="31">
        <v>1096.2</v>
      </c>
      <c r="G60" s="32">
        <v>5.4473400000000002E-3</v>
      </c>
      <c r="H60" s="27" t="s">
        <v>144</v>
      </c>
    </row>
    <row r="61" spans="1:8" x14ac:dyDescent="0.2">
      <c r="A61" s="28">
        <v>55</v>
      </c>
      <c r="B61" s="29" t="s">
        <v>311</v>
      </c>
      <c r="C61" s="29" t="s">
        <v>312</v>
      </c>
      <c r="D61" s="29" t="s">
        <v>55</v>
      </c>
      <c r="E61" s="30">
        <v>135000</v>
      </c>
      <c r="F61" s="31">
        <v>1086.075</v>
      </c>
      <c r="G61" s="32">
        <v>5.3970199999999998E-3</v>
      </c>
      <c r="H61" s="27" t="s">
        <v>144</v>
      </c>
    </row>
    <row r="62" spans="1:8" x14ac:dyDescent="0.2">
      <c r="A62" s="28">
        <v>56</v>
      </c>
      <c r="B62" s="29" t="s">
        <v>340</v>
      </c>
      <c r="C62" s="29" t="s">
        <v>341</v>
      </c>
      <c r="D62" s="29" t="s">
        <v>267</v>
      </c>
      <c r="E62" s="30">
        <v>66000</v>
      </c>
      <c r="F62" s="31">
        <v>1045.44</v>
      </c>
      <c r="G62" s="32">
        <v>5.1951000000000002E-3</v>
      </c>
      <c r="H62" s="27" t="s">
        <v>144</v>
      </c>
    </row>
    <row r="63" spans="1:8" x14ac:dyDescent="0.2">
      <c r="A63" s="28">
        <v>57</v>
      </c>
      <c r="B63" s="29" t="s">
        <v>241</v>
      </c>
      <c r="C63" s="29" t="s">
        <v>242</v>
      </c>
      <c r="D63" s="29" t="s">
        <v>72</v>
      </c>
      <c r="E63" s="30">
        <v>29000</v>
      </c>
      <c r="F63" s="31">
        <v>1026.31</v>
      </c>
      <c r="G63" s="32">
        <v>5.1000300000000002E-3</v>
      </c>
      <c r="H63" s="27" t="s">
        <v>144</v>
      </c>
    </row>
    <row r="64" spans="1:8" x14ac:dyDescent="0.2">
      <c r="A64" s="28">
        <v>58</v>
      </c>
      <c r="B64" s="29" t="s">
        <v>207</v>
      </c>
      <c r="C64" s="29" t="s">
        <v>208</v>
      </c>
      <c r="D64" s="29" t="s">
        <v>13</v>
      </c>
      <c r="E64" s="30">
        <v>271000</v>
      </c>
      <c r="F64" s="31">
        <v>1026.277</v>
      </c>
      <c r="G64" s="32">
        <v>5.0998700000000003E-3</v>
      </c>
      <c r="H64" s="27" t="s">
        <v>144</v>
      </c>
    </row>
    <row r="65" spans="1:8" ht="25.5" x14ac:dyDescent="0.2">
      <c r="A65" s="28">
        <v>59</v>
      </c>
      <c r="B65" s="29" t="s">
        <v>459</v>
      </c>
      <c r="C65" s="29" t="s">
        <v>460</v>
      </c>
      <c r="D65" s="29" t="s">
        <v>193</v>
      </c>
      <c r="E65" s="30">
        <v>8235</v>
      </c>
      <c r="F65" s="31">
        <v>987.5412</v>
      </c>
      <c r="G65" s="32">
        <v>4.9073800000000002E-3</v>
      </c>
      <c r="H65" s="27" t="s">
        <v>144</v>
      </c>
    </row>
    <row r="66" spans="1:8" x14ac:dyDescent="0.2">
      <c r="A66" s="28">
        <v>60</v>
      </c>
      <c r="B66" s="29" t="s">
        <v>254</v>
      </c>
      <c r="C66" s="29" t="s">
        <v>255</v>
      </c>
      <c r="D66" s="29" t="s">
        <v>256</v>
      </c>
      <c r="E66" s="30">
        <v>155000</v>
      </c>
      <c r="F66" s="31">
        <v>952.24249999999995</v>
      </c>
      <c r="G66" s="32">
        <v>4.7319700000000003E-3</v>
      </c>
      <c r="H66" s="27" t="s">
        <v>144</v>
      </c>
    </row>
    <row r="67" spans="1:8" x14ac:dyDescent="0.2">
      <c r="A67" s="28">
        <v>61</v>
      </c>
      <c r="B67" s="29" t="s">
        <v>764</v>
      </c>
      <c r="C67" s="29" t="s">
        <v>765</v>
      </c>
      <c r="D67" s="29" t="s">
        <v>251</v>
      </c>
      <c r="E67" s="30">
        <v>53060</v>
      </c>
      <c r="F67" s="31">
        <v>906.05255999999997</v>
      </c>
      <c r="G67" s="32">
        <v>4.5024399999999999E-3</v>
      </c>
      <c r="H67" s="27" t="s">
        <v>144</v>
      </c>
    </row>
    <row r="68" spans="1:8" x14ac:dyDescent="0.2">
      <c r="A68" s="28">
        <v>62</v>
      </c>
      <c r="B68" s="29" t="s">
        <v>108</v>
      </c>
      <c r="C68" s="29" t="s">
        <v>109</v>
      </c>
      <c r="D68" s="29" t="s">
        <v>80</v>
      </c>
      <c r="E68" s="30">
        <v>21000</v>
      </c>
      <c r="F68" s="31">
        <v>729.30899999999997</v>
      </c>
      <c r="G68" s="32">
        <v>3.62415E-3</v>
      </c>
      <c r="H68" s="27" t="s">
        <v>144</v>
      </c>
    </row>
    <row r="69" spans="1:8" x14ac:dyDescent="0.2">
      <c r="A69" s="28">
        <v>63</v>
      </c>
      <c r="B69" s="29" t="s">
        <v>408</v>
      </c>
      <c r="C69" s="29" t="s">
        <v>409</v>
      </c>
      <c r="D69" s="29" t="s">
        <v>55</v>
      </c>
      <c r="E69" s="30">
        <v>86827</v>
      </c>
      <c r="F69" s="31">
        <v>543.53701999999998</v>
      </c>
      <c r="G69" s="32">
        <v>2.7009899999999999E-3</v>
      </c>
      <c r="H69" s="27" t="s">
        <v>144</v>
      </c>
    </row>
    <row r="70" spans="1:8" ht="25.5" x14ac:dyDescent="0.2">
      <c r="A70" s="28">
        <v>64</v>
      </c>
      <c r="B70" s="29" t="s">
        <v>275</v>
      </c>
      <c r="C70" s="29" t="s">
        <v>276</v>
      </c>
      <c r="D70" s="29" t="s">
        <v>193</v>
      </c>
      <c r="E70" s="30">
        <v>13953</v>
      </c>
      <c r="F70" s="31">
        <v>343.98330900000002</v>
      </c>
      <c r="G70" s="32">
        <v>1.7093500000000001E-3</v>
      </c>
      <c r="H70" s="27" t="s">
        <v>144</v>
      </c>
    </row>
    <row r="71" spans="1:8" x14ac:dyDescent="0.2">
      <c r="A71" s="28">
        <v>65</v>
      </c>
      <c r="B71" s="29" t="s">
        <v>209</v>
      </c>
      <c r="C71" s="29" t="s">
        <v>210</v>
      </c>
      <c r="D71" s="29" t="s">
        <v>211</v>
      </c>
      <c r="E71" s="30">
        <v>9317</v>
      </c>
      <c r="F71" s="31">
        <v>201.24719999999999</v>
      </c>
      <c r="G71" s="32">
        <v>1.0000600000000001E-3</v>
      </c>
      <c r="H71" s="27" t="s">
        <v>144</v>
      </c>
    </row>
    <row r="72" spans="1:8" x14ac:dyDescent="0.2">
      <c r="A72" s="25"/>
      <c r="B72" s="25"/>
      <c r="C72" s="26" t="s">
        <v>143</v>
      </c>
      <c r="D72" s="25"/>
      <c r="E72" s="25" t="s">
        <v>144</v>
      </c>
      <c r="F72" s="33">
        <v>192800.82900180001</v>
      </c>
      <c r="G72" s="34">
        <v>0.95808327999999998</v>
      </c>
      <c r="H72" s="27" t="s">
        <v>144</v>
      </c>
    </row>
    <row r="73" spans="1:8" x14ac:dyDescent="0.2">
      <c r="A73" s="25"/>
      <c r="B73" s="25"/>
      <c r="C73" s="35"/>
      <c r="D73" s="25"/>
      <c r="E73" s="25"/>
      <c r="F73" s="36"/>
      <c r="G73" s="36"/>
      <c r="H73" s="27" t="s">
        <v>144</v>
      </c>
    </row>
    <row r="74" spans="1:8" x14ac:dyDescent="0.2">
      <c r="A74" s="25"/>
      <c r="B74" s="25"/>
      <c r="C74" s="26" t="s">
        <v>145</v>
      </c>
      <c r="D74" s="25"/>
      <c r="E74" s="25"/>
      <c r="F74" s="25"/>
      <c r="G74" s="25"/>
      <c r="H74" s="27" t="s">
        <v>144</v>
      </c>
    </row>
    <row r="75" spans="1:8" x14ac:dyDescent="0.2">
      <c r="A75" s="25"/>
      <c r="B75" s="25"/>
      <c r="C75" s="26" t="s">
        <v>143</v>
      </c>
      <c r="D75" s="25"/>
      <c r="E75" s="25" t="s">
        <v>144</v>
      </c>
      <c r="F75" s="37" t="s">
        <v>146</v>
      </c>
      <c r="G75" s="34">
        <v>0</v>
      </c>
      <c r="H75" s="27" t="s">
        <v>144</v>
      </c>
    </row>
    <row r="76" spans="1:8" x14ac:dyDescent="0.2">
      <c r="A76" s="25"/>
      <c r="B76" s="25"/>
      <c r="C76" s="35"/>
      <c r="D76" s="25"/>
      <c r="E76" s="25"/>
      <c r="F76" s="36"/>
      <c r="G76" s="36"/>
      <c r="H76" s="27" t="s">
        <v>144</v>
      </c>
    </row>
    <row r="77" spans="1:8" x14ac:dyDescent="0.2">
      <c r="A77" s="25"/>
      <c r="B77" s="25"/>
      <c r="C77" s="26" t="s">
        <v>147</v>
      </c>
      <c r="D77" s="25"/>
      <c r="E77" s="25"/>
      <c r="F77" s="25"/>
      <c r="G77" s="25"/>
      <c r="H77" s="27" t="s">
        <v>144</v>
      </c>
    </row>
    <row r="78" spans="1:8" x14ac:dyDescent="0.2">
      <c r="A78" s="25"/>
      <c r="B78" s="25"/>
      <c r="C78" s="26" t="s">
        <v>143</v>
      </c>
      <c r="D78" s="25"/>
      <c r="E78" s="25" t="s">
        <v>144</v>
      </c>
      <c r="F78" s="37" t="s">
        <v>146</v>
      </c>
      <c r="G78" s="34">
        <v>0</v>
      </c>
      <c r="H78" s="27" t="s">
        <v>144</v>
      </c>
    </row>
    <row r="79" spans="1:8" x14ac:dyDescent="0.2">
      <c r="A79" s="25"/>
      <c r="B79" s="25"/>
      <c r="C79" s="35"/>
      <c r="D79" s="25"/>
      <c r="E79" s="25"/>
      <c r="F79" s="36"/>
      <c r="G79" s="36"/>
      <c r="H79" s="27" t="s">
        <v>144</v>
      </c>
    </row>
    <row r="80" spans="1:8" x14ac:dyDescent="0.2">
      <c r="A80" s="25"/>
      <c r="B80" s="25"/>
      <c r="C80" s="26" t="s">
        <v>148</v>
      </c>
      <c r="D80" s="25"/>
      <c r="E80" s="25"/>
      <c r="F80" s="25"/>
      <c r="G80" s="25"/>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149</v>
      </c>
      <c r="D83" s="25"/>
      <c r="E83" s="25"/>
      <c r="F83" s="36"/>
      <c r="G83" s="36"/>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150</v>
      </c>
      <c r="D86" s="25"/>
      <c r="E86" s="25"/>
      <c r="F86" s="36"/>
      <c r="G86" s="36"/>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151</v>
      </c>
      <c r="D89" s="25"/>
      <c r="E89" s="25"/>
      <c r="F89" s="33">
        <v>192800.82900180001</v>
      </c>
      <c r="G89" s="34">
        <v>0.95808327999999998</v>
      </c>
      <c r="H89" s="27" t="s">
        <v>144</v>
      </c>
    </row>
    <row r="90" spans="1:8" x14ac:dyDescent="0.2">
      <c r="A90" s="25"/>
      <c r="B90" s="25"/>
      <c r="C90" s="35"/>
      <c r="D90" s="25"/>
      <c r="E90" s="25"/>
      <c r="F90" s="36"/>
      <c r="G90" s="36"/>
      <c r="H90" s="27" t="s">
        <v>144</v>
      </c>
    </row>
    <row r="91" spans="1:8" x14ac:dyDescent="0.2">
      <c r="A91" s="25"/>
      <c r="B91" s="25"/>
      <c r="C91" s="26" t="s">
        <v>152</v>
      </c>
      <c r="D91" s="25"/>
      <c r="E91" s="25"/>
      <c r="F91" s="36"/>
      <c r="G91" s="36"/>
      <c r="H91" s="27" t="s">
        <v>144</v>
      </c>
    </row>
    <row r="92" spans="1:8" x14ac:dyDescent="0.2">
      <c r="A92" s="25"/>
      <c r="B92" s="25"/>
      <c r="C92" s="26" t="s">
        <v>10</v>
      </c>
      <c r="D92" s="25"/>
      <c r="E92" s="25"/>
      <c r="F92" s="36"/>
      <c r="G92" s="36"/>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153</v>
      </c>
      <c r="D95" s="25"/>
      <c r="E95" s="25"/>
      <c r="F95" s="25"/>
      <c r="G95" s="25"/>
      <c r="H95" s="27" t="s">
        <v>144</v>
      </c>
    </row>
    <row r="96" spans="1:8" x14ac:dyDescent="0.2">
      <c r="A96" s="25"/>
      <c r="B96" s="25"/>
      <c r="C96" s="26" t="s">
        <v>143</v>
      </c>
      <c r="D96" s="25"/>
      <c r="E96" s="25" t="s">
        <v>144</v>
      </c>
      <c r="F96" s="37" t="s">
        <v>146</v>
      </c>
      <c r="G96" s="34">
        <v>0</v>
      </c>
      <c r="H96" s="27" t="s">
        <v>144</v>
      </c>
    </row>
    <row r="97" spans="1:8" x14ac:dyDescent="0.2">
      <c r="A97" s="25"/>
      <c r="B97" s="25"/>
      <c r="C97" s="35"/>
      <c r="D97" s="25"/>
      <c r="E97" s="25"/>
      <c r="F97" s="36"/>
      <c r="G97" s="36"/>
      <c r="H97" s="27" t="s">
        <v>144</v>
      </c>
    </row>
    <row r="98" spans="1:8" x14ac:dyDescent="0.2">
      <c r="A98" s="25"/>
      <c r="B98" s="25"/>
      <c r="C98" s="26" t="s">
        <v>154</v>
      </c>
      <c r="D98" s="25"/>
      <c r="E98" s="25"/>
      <c r="F98" s="25"/>
      <c r="G98" s="25"/>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155</v>
      </c>
      <c r="D101" s="25"/>
      <c r="E101" s="25"/>
      <c r="F101" s="36"/>
      <c r="G101" s="36"/>
      <c r="H101" s="27" t="s">
        <v>144</v>
      </c>
    </row>
    <row r="102" spans="1:8" x14ac:dyDescent="0.2">
      <c r="A102" s="25"/>
      <c r="B102" s="25"/>
      <c r="C102" s="26" t="s">
        <v>143</v>
      </c>
      <c r="D102" s="25"/>
      <c r="E102" s="25" t="s">
        <v>144</v>
      </c>
      <c r="F102" s="37" t="s">
        <v>146</v>
      </c>
      <c r="G102" s="34">
        <v>0</v>
      </c>
      <c r="H102" s="27" t="s">
        <v>144</v>
      </c>
    </row>
    <row r="103" spans="1:8" x14ac:dyDescent="0.2">
      <c r="A103" s="25"/>
      <c r="B103" s="25"/>
      <c r="C103" s="35"/>
      <c r="D103" s="25"/>
      <c r="E103" s="25"/>
      <c r="F103" s="36"/>
      <c r="G103" s="36"/>
      <c r="H103" s="27" t="s">
        <v>144</v>
      </c>
    </row>
    <row r="104" spans="1:8" x14ac:dyDescent="0.2">
      <c r="A104" s="25"/>
      <c r="B104" s="25"/>
      <c r="C104" s="26" t="s">
        <v>156</v>
      </c>
      <c r="D104" s="25"/>
      <c r="E104" s="25"/>
      <c r="F104" s="33">
        <v>0</v>
      </c>
      <c r="G104" s="34">
        <v>0</v>
      </c>
      <c r="H104" s="27" t="s">
        <v>144</v>
      </c>
    </row>
    <row r="105" spans="1:8" x14ac:dyDescent="0.2">
      <c r="A105" s="25"/>
      <c r="B105" s="25"/>
      <c r="C105" s="35"/>
      <c r="D105" s="25"/>
      <c r="E105" s="25"/>
      <c r="F105" s="36"/>
      <c r="G105" s="36"/>
      <c r="H105" s="27" t="s">
        <v>144</v>
      </c>
    </row>
    <row r="106" spans="1:8" x14ac:dyDescent="0.2">
      <c r="A106" s="25"/>
      <c r="B106" s="25"/>
      <c r="C106" s="26" t="s">
        <v>157</v>
      </c>
      <c r="D106" s="25"/>
      <c r="E106" s="25"/>
      <c r="F106" s="36"/>
      <c r="G106" s="36"/>
      <c r="H106" s="27" t="s">
        <v>144</v>
      </c>
    </row>
    <row r="107" spans="1:8" x14ac:dyDescent="0.2">
      <c r="A107" s="25"/>
      <c r="B107" s="25"/>
      <c r="C107" s="26" t="s">
        <v>158</v>
      </c>
      <c r="D107" s="25"/>
      <c r="E107" s="25"/>
      <c r="F107" s="36"/>
      <c r="G107" s="36"/>
      <c r="H107" s="27" t="s">
        <v>144</v>
      </c>
    </row>
    <row r="108" spans="1:8" x14ac:dyDescent="0.2">
      <c r="A108" s="25"/>
      <c r="B108" s="25"/>
      <c r="C108" s="26" t="s">
        <v>143</v>
      </c>
      <c r="D108" s="25"/>
      <c r="E108" s="25" t="s">
        <v>144</v>
      </c>
      <c r="F108" s="37" t="s">
        <v>146</v>
      </c>
      <c r="G108" s="34">
        <v>0</v>
      </c>
      <c r="H108" s="27" t="s">
        <v>144</v>
      </c>
    </row>
    <row r="109" spans="1:8" x14ac:dyDescent="0.2">
      <c r="A109" s="25"/>
      <c r="B109" s="25"/>
      <c r="C109" s="35"/>
      <c r="D109" s="25"/>
      <c r="E109" s="25"/>
      <c r="F109" s="36"/>
      <c r="G109" s="36"/>
      <c r="H109" s="27" t="s">
        <v>144</v>
      </c>
    </row>
    <row r="110" spans="1:8" x14ac:dyDescent="0.2">
      <c r="A110" s="25"/>
      <c r="B110" s="25"/>
      <c r="C110" s="26" t="s">
        <v>159</v>
      </c>
      <c r="D110" s="25"/>
      <c r="E110" s="25"/>
      <c r="F110" s="36"/>
      <c r="G110" s="36"/>
      <c r="H110" s="27" t="s">
        <v>144</v>
      </c>
    </row>
    <row r="111" spans="1:8" x14ac:dyDescent="0.2">
      <c r="A111" s="25"/>
      <c r="B111" s="25"/>
      <c r="C111" s="26" t="s">
        <v>143</v>
      </c>
      <c r="D111" s="25"/>
      <c r="E111" s="25" t="s">
        <v>144</v>
      </c>
      <c r="F111" s="37" t="s">
        <v>146</v>
      </c>
      <c r="G111" s="34">
        <v>0</v>
      </c>
      <c r="H111" s="27" t="s">
        <v>144</v>
      </c>
    </row>
    <row r="112" spans="1:8" x14ac:dyDescent="0.2">
      <c r="A112" s="25"/>
      <c r="B112" s="25"/>
      <c r="C112" s="35"/>
      <c r="D112" s="25"/>
      <c r="E112" s="25"/>
      <c r="F112" s="36"/>
      <c r="G112" s="36"/>
      <c r="H112" s="27" t="s">
        <v>144</v>
      </c>
    </row>
    <row r="113" spans="1:8" x14ac:dyDescent="0.2">
      <c r="A113" s="25"/>
      <c r="B113" s="25"/>
      <c r="C113" s="26" t="s">
        <v>160</v>
      </c>
      <c r="D113" s="25"/>
      <c r="E113" s="25"/>
      <c r="F113" s="36"/>
      <c r="G113" s="36"/>
      <c r="H113" s="27" t="s">
        <v>144</v>
      </c>
    </row>
    <row r="114" spans="1:8" x14ac:dyDescent="0.2">
      <c r="A114" s="25"/>
      <c r="B114" s="25"/>
      <c r="C114" s="26" t="s">
        <v>143</v>
      </c>
      <c r="D114" s="25"/>
      <c r="E114" s="25" t="s">
        <v>144</v>
      </c>
      <c r="F114" s="37" t="s">
        <v>146</v>
      </c>
      <c r="G114" s="34">
        <v>0</v>
      </c>
      <c r="H114" s="27" t="s">
        <v>144</v>
      </c>
    </row>
    <row r="115" spans="1:8" x14ac:dyDescent="0.2">
      <c r="A115" s="25"/>
      <c r="B115" s="25"/>
      <c r="C115" s="35"/>
      <c r="D115" s="25"/>
      <c r="E115" s="25"/>
      <c r="F115" s="36"/>
      <c r="G115" s="36"/>
      <c r="H115" s="27" t="s">
        <v>144</v>
      </c>
    </row>
    <row r="116" spans="1:8" x14ac:dyDescent="0.2">
      <c r="A116" s="25"/>
      <c r="B116" s="25"/>
      <c r="C116" s="26" t="s">
        <v>161</v>
      </c>
      <c r="D116" s="25"/>
      <c r="E116" s="25"/>
      <c r="F116" s="36"/>
      <c r="G116" s="36"/>
      <c r="H116" s="27" t="s">
        <v>144</v>
      </c>
    </row>
    <row r="117" spans="1:8" x14ac:dyDescent="0.2">
      <c r="A117" s="28">
        <v>1</v>
      </c>
      <c r="B117" s="29"/>
      <c r="C117" s="29" t="s">
        <v>162</v>
      </c>
      <c r="D117" s="29"/>
      <c r="E117" s="39"/>
      <c r="F117" s="31">
        <v>7919.170463206</v>
      </c>
      <c r="G117" s="32">
        <v>3.9352659999999998E-2</v>
      </c>
      <c r="H117" s="27">
        <v>5.95</v>
      </c>
    </row>
    <row r="118" spans="1:8" x14ac:dyDescent="0.2">
      <c r="A118" s="25"/>
      <c r="B118" s="25"/>
      <c r="C118" s="26" t="s">
        <v>143</v>
      </c>
      <c r="D118" s="25"/>
      <c r="E118" s="25" t="s">
        <v>144</v>
      </c>
      <c r="F118" s="33">
        <v>7919.170463206</v>
      </c>
      <c r="G118" s="34">
        <v>3.9352659999999998E-2</v>
      </c>
      <c r="H118" s="27" t="s">
        <v>144</v>
      </c>
    </row>
    <row r="119" spans="1:8" x14ac:dyDescent="0.2">
      <c r="A119" s="25"/>
      <c r="B119" s="25"/>
      <c r="C119" s="35"/>
      <c r="D119" s="25"/>
      <c r="E119" s="25"/>
      <c r="F119" s="36"/>
      <c r="G119" s="36"/>
      <c r="H119" s="27" t="s">
        <v>144</v>
      </c>
    </row>
    <row r="120" spans="1:8" x14ac:dyDescent="0.2">
      <c r="A120" s="25"/>
      <c r="B120" s="25"/>
      <c r="C120" s="26" t="s">
        <v>163</v>
      </c>
      <c r="D120" s="25"/>
      <c r="E120" s="25"/>
      <c r="F120" s="33">
        <v>7919.170463206</v>
      </c>
      <c r="G120" s="34">
        <v>3.9352659999999998E-2</v>
      </c>
      <c r="H120" s="27" t="s">
        <v>144</v>
      </c>
    </row>
    <row r="121" spans="1:8" x14ac:dyDescent="0.2">
      <c r="A121" s="25"/>
      <c r="B121" s="25"/>
      <c r="C121" s="36"/>
      <c r="D121" s="25"/>
      <c r="E121" s="25"/>
      <c r="F121" s="25"/>
      <c r="G121" s="25"/>
      <c r="H121" s="27" t="s">
        <v>144</v>
      </c>
    </row>
    <row r="122" spans="1:8" x14ac:dyDescent="0.2">
      <c r="A122" s="25"/>
      <c r="B122" s="25"/>
      <c r="C122" s="26" t="s">
        <v>164</v>
      </c>
      <c r="D122" s="25"/>
      <c r="E122" s="25"/>
      <c r="F122" s="25"/>
      <c r="G122" s="25"/>
      <c r="H122" s="27" t="s">
        <v>144</v>
      </c>
    </row>
    <row r="123" spans="1:8" x14ac:dyDescent="0.2">
      <c r="A123" s="25"/>
      <c r="B123" s="25"/>
      <c r="C123" s="26" t="s">
        <v>165</v>
      </c>
      <c r="D123" s="25"/>
      <c r="E123" s="25"/>
      <c r="F123" s="25"/>
      <c r="G123" s="25"/>
      <c r="H123" s="27" t="s">
        <v>144</v>
      </c>
    </row>
    <row r="124" spans="1:8" x14ac:dyDescent="0.2">
      <c r="A124" s="25"/>
      <c r="B124" s="25"/>
      <c r="C124" s="26" t="s">
        <v>143</v>
      </c>
      <c r="D124" s="25"/>
      <c r="E124" s="25" t="s">
        <v>144</v>
      </c>
      <c r="F124" s="37" t="s">
        <v>146</v>
      </c>
      <c r="G124" s="34">
        <v>0</v>
      </c>
      <c r="H124" s="27" t="s">
        <v>144</v>
      </c>
    </row>
    <row r="125" spans="1:8" x14ac:dyDescent="0.2">
      <c r="A125" s="25"/>
      <c r="B125" s="25"/>
      <c r="C125" s="35"/>
      <c r="D125" s="25"/>
      <c r="E125" s="25"/>
      <c r="F125" s="36"/>
      <c r="G125" s="36"/>
      <c r="H125" s="27" t="s">
        <v>144</v>
      </c>
    </row>
    <row r="126" spans="1:8" x14ac:dyDescent="0.2">
      <c r="A126" s="25"/>
      <c r="B126" s="25"/>
      <c r="C126" s="26" t="s">
        <v>166</v>
      </c>
      <c r="D126" s="25"/>
      <c r="E126" s="25"/>
      <c r="F126" s="25"/>
      <c r="G126" s="25"/>
      <c r="H126" s="27" t="s">
        <v>144</v>
      </c>
    </row>
    <row r="127" spans="1:8" x14ac:dyDescent="0.2">
      <c r="A127" s="25"/>
      <c r="B127" s="25"/>
      <c r="C127" s="26" t="s">
        <v>167</v>
      </c>
      <c r="D127" s="25"/>
      <c r="E127" s="25"/>
      <c r="F127" s="25"/>
      <c r="G127" s="25"/>
      <c r="H127" s="27" t="s">
        <v>144</v>
      </c>
    </row>
    <row r="128" spans="1:8" x14ac:dyDescent="0.2">
      <c r="A128" s="25"/>
      <c r="B128" s="25"/>
      <c r="C128" s="26" t="s">
        <v>143</v>
      </c>
      <c r="D128" s="25"/>
      <c r="E128" s="25" t="s">
        <v>144</v>
      </c>
      <c r="F128" s="37" t="s">
        <v>146</v>
      </c>
      <c r="G128" s="34">
        <v>0</v>
      </c>
      <c r="H128" s="27" t="s">
        <v>144</v>
      </c>
    </row>
    <row r="129" spans="1:17" x14ac:dyDescent="0.2">
      <c r="A129" s="25"/>
      <c r="B129" s="25"/>
      <c r="C129" s="35"/>
      <c r="D129" s="25"/>
      <c r="E129" s="25"/>
      <c r="F129" s="36"/>
      <c r="G129" s="36"/>
      <c r="H129" s="27" t="s">
        <v>144</v>
      </c>
    </row>
    <row r="130" spans="1:17" ht="25.5" x14ac:dyDescent="0.2">
      <c r="A130" s="25"/>
      <c r="B130" s="25"/>
      <c r="C130" s="26" t="s">
        <v>168</v>
      </c>
      <c r="D130" s="25"/>
      <c r="E130" s="25"/>
      <c r="F130" s="36"/>
      <c r="G130" s="36"/>
      <c r="H130" s="27" t="s">
        <v>144</v>
      </c>
    </row>
    <row r="131" spans="1:17" x14ac:dyDescent="0.2">
      <c r="A131" s="25"/>
      <c r="B131" s="25"/>
      <c r="C131" s="26" t="s">
        <v>143</v>
      </c>
      <c r="D131" s="25"/>
      <c r="E131" s="25" t="s">
        <v>144</v>
      </c>
      <c r="F131" s="37" t="s">
        <v>146</v>
      </c>
      <c r="G131" s="34">
        <v>0</v>
      </c>
      <c r="H131" s="27" t="s">
        <v>144</v>
      </c>
    </row>
    <row r="132" spans="1:17" x14ac:dyDescent="0.2">
      <c r="A132" s="25"/>
      <c r="B132" s="25"/>
      <c r="C132" s="35"/>
      <c r="D132" s="25"/>
      <c r="E132" s="25"/>
      <c r="F132" s="36"/>
      <c r="G132" s="36"/>
      <c r="H132" s="27" t="s">
        <v>144</v>
      </c>
    </row>
    <row r="133" spans="1:17" x14ac:dyDescent="0.2">
      <c r="A133" s="39"/>
      <c r="B133" s="29"/>
      <c r="C133" s="29" t="s">
        <v>169</v>
      </c>
      <c r="D133" s="29"/>
      <c r="E133" s="39"/>
      <c r="F133" s="31">
        <v>515.97966638000003</v>
      </c>
      <c r="G133" s="32">
        <v>2.56405E-3</v>
      </c>
      <c r="H133" s="27" t="s">
        <v>144</v>
      </c>
    </row>
    <row r="134" spans="1:17" x14ac:dyDescent="0.2">
      <c r="A134" s="35"/>
      <c r="B134" s="35"/>
      <c r="C134" s="26" t="s">
        <v>170</v>
      </c>
      <c r="D134" s="36"/>
      <c r="E134" s="36"/>
      <c r="F134" s="33">
        <v>201235.979131386</v>
      </c>
      <c r="G134" s="40">
        <v>0.99999998999999995</v>
      </c>
      <c r="H134" s="27" t="s">
        <v>144</v>
      </c>
    </row>
    <row r="135" spans="1:17" x14ac:dyDescent="0.2">
      <c r="A135" s="41"/>
      <c r="B135" s="41"/>
      <c r="C135" s="41"/>
      <c r="D135" s="42"/>
      <c r="E135" s="42"/>
      <c r="F135" s="42"/>
      <c r="G135" s="42"/>
    </row>
    <row r="136" spans="1:17" x14ac:dyDescent="0.2">
      <c r="A136" s="43"/>
      <c r="B136" s="242" t="s">
        <v>873</v>
      </c>
      <c r="C136" s="242"/>
      <c r="D136" s="242"/>
      <c r="E136" s="242"/>
      <c r="F136" s="242"/>
      <c r="G136" s="242"/>
      <c r="H136" s="242"/>
      <c r="J136" s="45"/>
    </row>
    <row r="137" spans="1:17" x14ac:dyDescent="0.2">
      <c r="A137" s="43"/>
      <c r="B137" s="242" t="s">
        <v>874</v>
      </c>
      <c r="C137" s="242"/>
      <c r="D137" s="242"/>
      <c r="E137" s="242"/>
      <c r="F137" s="242"/>
      <c r="G137" s="242"/>
      <c r="H137" s="242"/>
      <c r="J137" s="45"/>
    </row>
    <row r="138" spans="1:17" x14ac:dyDescent="0.2">
      <c r="A138" s="43"/>
      <c r="B138" s="242" t="s">
        <v>875</v>
      </c>
      <c r="C138" s="242"/>
      <c r="D138" s="242"/>
      <c r="E138" s="242"/>
      <c r="F138" s="242"/>
      <c r="G138" s="242"/>
      <c r="H138" s="242"/>
      <c r="J138" s="45"/>
    </row>
    <row r="139" spans="1:17" s="47" customFormat="1" ht="66.75" customHeight="1" x14ac:dyDescent="0.25">
      <c r="A139" s="46"/>
      <c r="B139" s="243" t="s">
        <v>876</v>
      </c>
      <c r="C139" s="243"/>
      <c r="D139" s="243"/>
      <c r="E139" s="243"/>
      <c r="F139" s="243"/>
      <c r="G139" s="243"/>
      <c r="H139" s="243"/>
      <c r="I139"/>
      <c r="J139" s="45"/>
      <c r="K139"/>
      <c r="L139"/>
      <c r="M139"/>
      <c r="N139"/>
      <c r="O139"/>
      <c r="P139"/>
      <c r="Q139"/>
    </row>
    <row r="140" spans="1:17" x14ac:dyDescent="0.2">
      <c r="A140" s="43"/>
      <c r="B140" s="242" t="s">
        <v>877</v>
      </c>
      <c r="C140" s="242"/>
      <c r="D140" s="242"/>
      <c r="E140" s="242"/>
      <c r="F140" s="242"/>
      <c r="G140" s="242"/>
      <c r="H140" s="242"/>
      <c r="J140" s="45"/>
    </row>
    <row r="141" spans="1:17" x14ac:dyDescent="0.2">
      <c r="A141" s="48"/>
      <c r="B141" s="48"/>
      <c r="C141" s="48"/>
      <c r="D141" s="49"/>
      <c r="E141" s="49"/>
      <c r="F141" s="49"/>
      <c r="G141" s="49"/>
    </row>
    <row r="142" spans="1:17" x14ac:dyDescent="0.2">
      <c r="A142" s="48"/>
      <c r="B142" s="244" t="s">
        <v>171</v>
      </c>
      <c r="C142" s="245"/>
      <c r="D142" s="246"/>
      <c r="E142" s="50"/>
      <c r="F142" s="49"/>
      <c r="G142" s="49"/>
    </row>
    <row r="143" spans="1:17" ht="27.75" customHeight="1" x14ac:dyDescent="0.2">
      <c r="A143" s="48"/>
      <c r="B143" s="239" t="s">
        <v>172</v>
      </c>
      <c r="C143" s="240"/>
      <c r="D143" s="26" t="s">
        <v>173</v>
      </c>
      <c r="E143" s="50"/>
      <c r="F143" s="49"/>
      <c r="G143" s="49"/>
    </row>
    <row r="144" spans="1:17" ht="12.75" customHeight="1" x14ac:dyDescent="0.2">
      <c r="A144" s="43"/>
      <c r="B144" s="237" t="s">
        <v>879</v>
      </c>
      <c r="C144" s="238"/>
      <c r="D144" s="51" t="s">
        <v>173</v>
      </c>
      <c r="E144" s="52"/>
      <c r="F144" s="53"/>
      <c r="G144" s="53"/>
    </row>
    <row r="145" spans="1:10" x14ac:dyDescent="0.2">
      <c r="A145" s="48"/>
      <c r="B145" s="239" t="s">
        <v>174</v>
      </c>
      <c r="C145" s="240"/>
      <c r="D145" s="36" t="s">
        <v>144</v>
      </c>
      <c r="E145" s="50"/>
      <c r="F145" s="49"/>
      <c r="G145" s="49"/>
    </row>
    <row r="146" spans="1:10" x14ac:dyDescent="0.2">
      <c r="A146" s="54"/>
      <c r="B146" s="55" t="s">
        <v>144</v>
      </c>
      <c r="C146" s="55" t="s">
        <v>878</v>
      </c>
      <c r="D146" s="55" t="s">
        <v>175</v>
      </c>
      <c r="E146" s="54"/>
      <c r="F146" s="54"/>
      <c r="G146" s="54"/>
      <c r="H146" s="54"/>
      <c r="J146" s="45"/>
    </row>
    <row r="147" spans="1:10" x14ac:dyDescent="0.2">
      <c r="A147" s="54"/>
      <c r="B147" s="56" t="s">
        <v>176</v>
      </c>
      <c r="C147" s="57">
        <v>45747</v>
      </c>
      <c r="D147" s="57">
        <v>45777</v>
      </c>
      <c r="E147" s="54"/>
      <c r="F147" s="54"/>
      <c r="G147" s="54"/>
      <c r="J147" s="45"/>
    </row>
    <row r="148" spans="1:10" x14ac:dyDescent="0.2">
      <c r="A148" s="58"/>
      <c r="B148" s="29" t="s">
        <v>177</v>
      </c>
      <c r="C148" s="59">
        <v>14.168699999999999</v>
      </c>
      <c r="D148" s="59">
        <v>14.638</v>
      </c>
      <c r="E148" s="58"/>
      <c r="F148" s="60"/>
      <c r="G148" s="61"/>
    </row>
    <row r="149" spans="1:10" x14ac:dyDescent="0.2">
      <c r="A149" s="58"/>
      <c r="B149" s="29" t="s">
        <v>909</v>
      </c>
      <c r="C149" s="59">
        <v>13.439399999999999</v>
      </c>
      <c r="D149" s="59">
        <v>13.884499999999999</v>
      </c>
      <c r="E149" s="58"/>
      <c r="F149" s="60"/>
      <c r="G149" s="61"/>
    </row>
    <row r="150" spans="1:10" x14ac:dyDescent="0.2">
      <c r="A150" s="58"/>
      <c r="B150" s="29" t="s">
        <v>178</v>
      </c>
      <c r="C150" s="59">
        <v>13.6008</v>
      </c>
      <c r="D150" s="59">
        <v>14.0357</v>
      </c>
      <c r="E150" s="58"/>
      <c r="F150" s="60"/>
      <c r="G150" s="61"/>
    </row>
    <row r="151" spans="1:10" x14ac:dyDescent="0.2">
      <c r="A151" s="58"/>
      <c r="B151" s="29" t="s">
        <v>910</v>
      </c>
      <c r="C151" s="59">
        <v>12.9009</v>
      </c>
      <c r="D151" s="59">
        <v>13.313499999999999</v>
      </c>
      <c r="E151" s="58"/>
      <c r="F151" s="60"/>
      <c r="G151" s="61"/>
    </row>
    <row r="152" spans="1:10" x14ac:dyDescent="0.2">
      <c r="A152" s="58"/>
      <c r="B152" s="58"/>
      <c r="C152" s="58"/>
      <c r="D152" s="58"/>
      <c r="E152" s="58"/>
      <c r="F152" s="58"/>
      <c r="G152" s="58"/>
    </row>
    <row r="153" spans="1:10" x14ac:dyDescent="0.2">
      <c r="A153" s="58"/>
      <c r="B153" s="239" t="s">
        <v>880</v>
      </c>
      <c r="C153" s="240"/>
      <c r="D153" s="26" t="s">
        <v>173</v>
      </c>
      <c r="E153" s="58"/>
      <c r="F153" s="58"/>
      <c r="G153" s="58"/>
    </row>
    <row r="154" spans="1:10" x14ac:dyDescent="0.2">
      <c r="A154" s="58"/>
      <c r="B154" s="93"/>
      <c r="C154" s="93"/>
      <c r="D154" s="93"/>
      <c r="E154" s="58"/>
      <c r="F154" s="58"/>
      <c r="G154" s="58"/>
    </row>
    <row r="155" spans="1:10" x14ac:dyDescent="0.2">
      <c r="A155" s="54"/>
      <c r="B155" s="237" t="s">
        <v>179</v>
      </c>
      <c r="C155" s="238"/>
      <c r="D155" s="51" t="s">
        <v>173</v>
      </c>
      <c r="E155" s="65"/>
      <c r="F155" s="54"/>
      <c r="G155" s="54"/>
    </row>
    <row r="156" spans="1:10" x14ac:dyDescent="0.2">
      <c r="A156" s="54"/>
      <c r="B156" s="237" t="s">
        <v>180</v>
      </c>
      <c r="C156" s="238"/>
      <c r="D156" s="51" t="s">
        <v>173</v>
      </c>
      <c r="E156" s="65"/>
      <c r="F156" s="54"/>
      <c r="G156" s="54"/>
    </row>
    <row r="157" spans="1:10" x14ac:dyDescent="0.2">
      <c r="A157" s="54"/>
      <c r="B157" s="237" t="s">
        <v>181</v>
      </c>
      <c r="C157" s="238"/>
      <c r="D157" s="51" t="s">
        <v>173</v>
      </c>
      <c r="E157" s="65"/>
      <c r="F157" s="54"/>
      <c r="G157" s="54"/>
    </row>
    <row r="158" spans="1:10" x14ac:dyDescent="0.2">
      <c r="A158" s="54"/>
      <c r="B158" s="237" t="s">
        <v>182</v>
      </c>
      <c r="C158" s="238"/>
      <c r="D158" s="66">
        <v>0.31399186448658406</v>
      </c>
      <c r="E158" s="54"/>
      <c r="F158" s="44"/>
      <c r="G158" s="64"/>
    </row>
    <row r="160" spans="1:10" x14ac:dyDescent="0.2">
      <c r="B160" s="236" t="s">
        <v>881</v>
      </c>
      <c r="C160" s="236"/>
    </row>
    <row r="162" spans="2:10" ht="153.75" customHeight="1" x14ac:dyDescent="0.2"/>
    <row r="165" spans="2:10" x14ac:dyDescent="0.2">
      <c r="B165" s="67" t="s">
        <v>882</v>
      </c>
      <c r="C165" s="68"/>
      <c r="D165" s="67"/>
    </row>
    <row r="166" spans="2:10" x14ac:dyDescent="0.2">
      <c r="B166" s="67" t="s">
        <v>1046</v>
      </c>
      <c r="D166" s="67"/>
    </row>
    <row r="167" spans="2:10" ht="165" customHeight="1" x14ac:dyDescent="0.2"/>
    <row r="169" spans="2:10" x14ac:dyDescent="0.2">
      <c r="J169" s="24"/>
    </row>
  </sheetData>
  <mergeCells count="18">
    <mergeCell ref="B144:C144"/>
    <mergeCell ref="A1:H1"/>
    <mergeCell ref="A2:H2"/>
    <mergeCell ref="A3:H3"/>
    <mergeCell ref="B136:H136"/>
    <mergeCell ref="B137:H137"/>
    <mergeCell ref="B138:H138"/>
    <mergeCell ref="B139:H139"/>
    <mergeCell ref="B140:H140"/>
    <mergeCell ref="B142:D142"/>
    <mergeCell ref="B143:C143"/>
    <mergeCell ref="B160:C160"/>
    <mergeCell ref="B145:C145"/>
    <mergeCell ref="B153:C153"/>
    <mergeCell ref="B157:C157"/>
    <mergeCell ref="B158:C158"/>
    <mergeCell ref="B155:C155"/>
    <mergeCell ref="B156:C156"/>
  </mergeCells>
  <hyperlinks>
    <hyperlink ref="I1" location="Index!B2" display="Index" xr:uid="{CE25CBB5-5F5C-4DB7-B337-BC4CEC92DAA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3453-ED1E-4255-85DB-3BA66F17F042}">
  <sheetPr>
    <outlinePr summaryBelow="0" summaryRight="0"/>
  </sheetPr>
  <dimension ref="A1:Q12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7.140625" bestFit="1" customWidth="1"/>
    <col min="4" max="4" width="13.710937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816</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1525703</v>
      </c>
      <c r="F7" s="31">
        <v>29369.782749999998</v>
      </c>
      <c r="G7" s="32">
        <v>0.19269626000000001</v>
      </c>
      <c r="H7" s="27" t="s">
        <v>144</v>
      </c>
    </row>
    <row r="8" spans="1:9" x14ac:dyDescent="0.2">
      <c r="A8" s="28">
        <v>2</v>
      </c>
      <c r="B8" s="29" t="s">
        <v>26</v>
      </c>
      <c r="C8" s="29" t="s">
        <v>27</v>
      </c>
      <c r="D8" s="29" t="s">
        <v>28</v>
      </c>
      <c r="E8" s="30">
        <v>1339673</v>
      </c>
      <c r="F8" s="31">
        <v>19117.133709999998</v>
      </c>
      <c r="G8" s="32">
        <v>0.12542824</v>
      </c>
      <c r="H8" s="27" t="s">
        <v>144</v>
      </c>
    </row>
    <row r="9" spans="1:9" x14ac:dyDescent="0.2">
      <c r="A9" s="28">
        <v>3</v>
      </c>
      <c r="B9" s="29" t="s">
        <v>322</v>
      </c>
      <c r="C9" s="29" t="s">
        <v>323</v>
      </c>
      <c r="D9" s="29" t="s">
        <v>28</v>
      </c>
      <c r="E9" s="30">
        <v>1259449</v>
      </c>
      <c r="F9" s="31">
        <v>14924.470649999999</v>
      </c>
      <c r="G9" s="32">
        <v>9.7920019999999997E-2</v>
      </c>
      <c r="H9" s="27" t="s">
        <v>144</v>
      </c>
    </row>
    <row r="10" spans="1:9" x14ac:dyDescent="0.2">
      <c r="A10" s="28">
        <v>4</v>
      </c>
      <c r="B10" s="29" t="s">
        <v>38</v>
      </c>
      <c r="C10" s="29" t="s">
        <v>39</v>
      </c>
      <c r="D10" s="29" t="s">
        <v>28</v>
      </c>
      <c r="E10" s="30">
        <v>1003469</v>
      </c>
      <c r="F10" s="31">
        <v>7913.8582685000001</v>
      </c>
      <c r="G10" s="32">
        <v>5.1923120000000003E-2</v>
      </c>
      <c r="H10" s="27" t="s">
        <v>144</v>
      </c>
    </row>
    <row r="11" spans="1:9" x14ac:dyDescent="0.2">
      <c r="A11" s="28">
        <v>5</v>
      </c>
      <c r="B11" s="29" t="s">
        <v>277</v>
      </c>
      <c r="C11" s="29" t="s">
        <v>278</v>
      </c>
      <c r="D11" s="29" t="s">
        <v>95</v>
      </c>
      <c r="E11" s="30">
        <v>1085825</v>
      </c>
      <c r="F11" s="31">
        <v>6641.9915250000004</v>
      </c>
      <c r="G11" s="32">
        <v>4.3578359999999997E-2</v>
      </c>
      <c r="H11" s="27" t="s">
        <v>144</v>
      </c>
    </row>
    <row r="12" spans="1:9" x14ac:dyDescent="0.2">
      <c r="A12" s="28">
        <v>6</v>
      </c>
      <c r="B12" s="29" t="s">
        <v>446</v>
      </c>
      <c r="C12" s="29" t="s">
        <v>447</v>
      </c>
      <c r="D12" s="29" t="s">
        <v>95</v>
      </c>
      <c r="E12" s="30">
        <v>654542</v>
      </c>
      <c r="F12" s="31">
        <v>6612.1832839999997</v>
      </c>
      <c r="G12" s="32">
        <v>4.3382789999999997E-2</v>
      </c>
      <c r="H12" s="27" t="s">
        <v>144</v>
      </c>
    </row>
    <row r="13" spans="1:9" x14ac:dyDescent="0.2">
      <c r="A13" s="28">
        <v>7</v>
      </c>
      <c r="B13" s="29" t="s">
        <v>370</v>
      </c>
      <c r="C13" s="29" t="s">
        <v>371</v>
      </c>
      <c r="D13" s="29" t="s">
        <v>28</v>
      </c>
      <c r="E13" s="30">
        <v>15383384</v>
      </c>
      <c r="F13" s="31">
        <v>6557.9365992000003</v>
      </c>
      <c r="G13" s="32">
        <v>4.3026870000000002E-2</v>
      </c>
      <c r="H13" s="27" t="s">
        <v>144</v>
      </c>
    </row>
    <row r="14" spans="1:9" x14ac:dyDescent="0.2">
      <c r="A14" s="28">
        <v>8</v>
      </c>
      <c r="B14" s="29" t="s">
        <v>634</v>
      </c>
      <c r="C14" s="29" t="s">
        <v>635</v>
      </c>
      <c r="D14" s="29" t="s">
        <v>95</v>
      </c>
      <c r="E14" s="30">
        <v>317616</v>
      </c>
      <c r="F14" s="31">
        <v>6198.5938560000004</v>
      </c>
      <c r="G14" s="32">
        <v>4.0669209999999997E-2</v>
      </c>
      <c r="H14" s="27" t="s">
        <v>144</v>
      </c>
    </row>
    <row r="15" spans="1:9" x14ac:dyDescent="0.2">
      <c r="A15" s="28">
        <v>9</v>
      </c>
      <c r="B15" s="29" t="s">
        <v>366</v>
      </c>
      <c r="C15" s="29" t="s">
        <v>367</v>
      </c>
      <c r="D15" s="29" t="s">
        <v>28</v>
      </c>
      <c r="E15" s="30">
        <v>1644042</v>
      </c>
      <c r="F15" s="31">
        <v>5807.5783650000003</v>
      </c>
      <c r="G15" s="32">
        <v>3.8103739999999997E-2</v>
      </c>
      <c r="H15" s="27" t="s">
        <v>144</v>
      </c>
    </row>
    <row r="16" spans="1:9" x14ac:dyDescent="0.2">
      <c r="A16" s="28">
        <v>10</v>
      </c>
      <c r="B16" s="29" t="s">
        <v>326</v>
      </c>
      <c r="C16" s="29" t="s">
        <v>327</v>
      </c>
      <c r="D16" s="29" t="s">
        <v>28</v>
      </c>
      <c r="E16" s="30">
        <v>2208626</v>
      </c>
      <c r="F16" s="31">
        <v>5520.0189618000004</v>
      </c>
      <c r="G16" s="32">
        <v>3.6217050000000001E-2</v>
      </c>
      <c r="H16" s="27" t="s">
        <v>144</v>
      </c>
    </row>
    <row r="17" spans="1:8" x14ac:dyDescent="0.2">
      <c r="A17" s="28">
        <v>11</v>
      </c>
      <c r="B17" s="29" t="s">
        <v>435</v>
      </c>
      <c r="C17" s="29" t="s">
        <v>436</v>
      </c>
      <c r="D17" s="29" t="s">
        <v>28</v>
      </c>
      <c r="E17" s="30">
        <v>648433</v>
      </c>
      <c r="F17" s="31">
        <v>5436.4622719999998</v>
      </c>
      <c r="G17" s="32">
        <v>3.566884E-2</v>
      </c>
      <c r="H17" s="27" t="s">
        <v>144</v>
      </c>
    </row>
    <row r="18" spans="1:8" x14ac:dyDescent="0.2">
      <c r="A18" s="28">
        <v>12</v>
      </c>
      <c r="B18" s="29" t="s">
        <v>457</v>
      </c>
      <c r="C18" s="29" t="s">
        <v>458</v>
      </c>
      <c r="D18" s="29" t="s">
        <v>28</v>
      </c>
      <c r="E18" s="30">
        <v>3891197</v>
      </c>
      <c r="F18" s="31">
        <v>5259.3418652</v>
      </c>
      <c r="G18" s="32">
        <v>3.4506740000000001E-2</v>
      </c>
      <c r="H18" s="27" t="s">
        <v>144</v>
      </c>
    </row>
    <row r="19" spans="1:8" x14ac:dyDescent="0.2">
      <c r="A19" s="28">
        <v>13</v>
      </c>
      <c r="B19" s="29" t="s">
        <v>374</v>
      </c>
      <c r="C19" s="29" t="s">
        <v>375</v>
      </c>
      <c r="D19" s="29" t="s">
        <v>28</v>
      </c>
      <c r="E19" s="30">
        <v>7238410</v>
      </c>
      <c r="F19" s="31">
        <v>4846.115495</v>
      </c>
      <c r="G19" s="32">
        <v>3.1795549999999999E-2</v>
      </c>
      <c r="H19" s="27" t="s">
        <v>144</v>
      </c>
    </row>
    <row r="20" spans="1:8" x14ac:dyDescent="0.2">
      <c r="A20" s="28">
        <v>14</v>
      </c>
      <c r="B20" s="29" t="s">
        <v>254</v>
      </c>
      <c r="C20" s="29" t="s">
        <v>255</v>
      </c>
      <c r="D20" s="29" t="s">
        <v>256</v>
      </c>
      <c r="E20" s="30">
        <v>636027</v>
      </c>
      <c r="F20" s="31">
        <v>3907.4318745</v>
      </c>
      <c r="G20" s="32">
        <v>2.5636809999999999E-2</v>
      </c>
      <c r="H20" s="27" t="s">
        <v>144</v>
      </c>
    </row>
    <row r="21" spans="1:8" x14ac:dyDescent="0.2">
      <c r="A21" s="28">
        <v>15</v>
      </c>
      <c r="B21" s="29" t="s">
        <v>493</v>
      </c>
      <c r="C21" s="29" t="s">
        <v>494</v>
      </c>
      <c r="D21" s="29" t="s">
        <v>95</v>
      </c>
      <c r="E21" s="30">
        <v>951553</v>
      </c>
      <c r="F21" s="31">
        <v>3876.6269219999999</v>
      </c>
      <c r="G21" s="32">
        <v>2.5434700000000001E-2</v>
      </c>
      <c r="H21" s="27" t="s">
        <v>144</v>
      </c>
    </row>
    <row r="22" spans="1:8" x14ac:dyDescent="0.2">
      <c r="A22" s="28">
        <v>16</v>
      </c>
      <c r="B22" s="29" t="s">
        <v>93</v>
      </c>
      <c r="C22" s="29" t="s">
        <v>94</v>
      </c>
      <c r="D22" s="29" t="s">
        <v>95</v>
      </c>
      <c r="E22" s="30">
        <v>743539</v>
      </c>
      <c r="F22" s="31">
        <v>3123.6073390000001</v>
      </c>
      <c r="G22" s="32">
        <v>2.0494109999999999E-2</v>
      </c>
      <c r="H22" s="27" t="s">
        <v>144</v>
      </c>
    </row>
    <row r="23" spans="1:8" x14ac:dyDescent="0.2">
      <c r="A23" s="28">
        <v>17</v>
      </c>
      <c r="B23" s="29" t="s">
        <v>203</v>
      </c>
      <c r="C23" s="29" t="s">
        <v>204</v>
      </c>
      <c r="D23" s="29" t="s">
        <v>95</v>
      </c>
      <c r="E23" s="30">
        <v>678691</v>
      </c>
      <c r="F23" s="31">
        <v>1778.5097655</v>
      </c>
      <c r="G23" s="32">
        <v>1.166887E-2</v>
      </c>
      <c r="H23" s="27" t="s">
        <v>144</v>
      </c>
    </row>
    <row r="24" spans="1:8" x14ac:dyDescent="0.2">
      <c r="A24" s="28">
        <v>18</v>
      </c>
      <c r="B24" s="29" t="s">
        <v>385</v>
      </c>
      <c r="C24" s="29" t="s">
        <v>386</v>
      </c>
      <c r="D24" s="29" t="s">
        <v>95</v>
      </c>
      <c r="E24" s="30">
        <v>91120</v>
      </c>
      <c r="F24" s="31">
        <v>1698.56792</v>
      </c>
      <c r="G24" s="32">
        <v>1.1144370000000001E-2</v>
      </c>
      <c r="H24" s="27" t="s">
        <v>144</v>
      </c>
    </row>
    <row r="25" spans="1:8" x14ac:dyDescent="0.2">
      <c r="A25" s="28">
        <v>19</v>
      </c>
      <c r="B25" s="29" t="s">
        <v>400</v>
      </c>
      <c r="C25" s="29" t="s">
        <v>401</v>
      </c>
      <c r="D25" s="29" t="s">
        <v>95</v>
      </c>
      <c r="E25" s="30">
        <v>142740</v>
      </c>
      <c r="F25" s="31">
        <v>1553.79627</v>
      </c>
      <c r="G25" s="32">
        <v>1.019452E-2</v>
      </c>
      <c r="H25" s="27" t="s">
        <v>144</v>
      </c>
    </row>
    <row r="26" spans="1:8" x14ac:dyDescent="0.2">
      <c r="A26" s="28">
        <v>20</v>
      </c>
      <c r="B26" s="29" t="s">
        <v>474</v>
      </c>
      <c r="C26" s="29" t="s">
        <v>475</v>
      </c>
      <c r="D26" s="29" t="s">
        <v>228</v>
      </c>
      <c r="E26" s="30">
        <v>27147</v>
      </c>
      <c r="F26" s="31">
        <v>601.38749099999995</v>
      </c>
      <c r="G26" s="32">
        <v>3.9457299999999997E-3</v>
      </c>
      <c r="H26" s="27" t="s">
        <v>144</v>
      </c>
    </row>
    <row r="27" spans="1:8" x14ac:dyDescent="0.2">
      <c r="A27" s="28">
        <v>21</v>
      </c>
      <c r="B27" s="29" t="s">
        <v>380</v>
      </c>
      <c r="C27" s="29" t="s">
        <v>381</v>
      </c>
      <c r="D27" s="29" t="s">
        <v>228</v>
      </c>
      <c r="E27" s="30">
        <v>6</v>
      </c>
      <c r="F27" s="31">
        <v>0.138738</v>
      </c>
      <c r="G27" s="112" t="s">
        <v>142</v>
      </c>
      <c r="H27" s="27" t="s">
        <v>144</v>
      </c>
    </row>
    <row r="28" spans="1:8" x14ac:dyDescent="0.2">
      <c r="A28" s="25"/>
      <c r="B28" s="25"/>
      <c r="C28" s="26" t="s">
        <v>143</v>
      </c>
      <c r="D28" s="25"/>
      <c r="E28" s="25" t="s">
        <v>144</v>
      </c>
      <c r="F28" s="33">
        <v>140745.5339217</v>
      </c>
      <c r="G28" s="34">
        <v>0.92343681</v>
      </c>
      <c r="H28" s="27" t="s">
        <v>144</v>
      </c>
    </row>
    <row r="29" spans="1:8" x14ac:dyDescent="0.2">
      <c r="A29" s="25"/>
      <c r="B29" s="25"/>
      <c r="C29" s="35"/>
      <c r="D29" s="25"/>
      <c r="E29" s="25"/>
      <c r="F29" s="36"/>
      <c r="G29" s="36"/>
      <c r="H29" s="27" t="s">
        <v>144</v>
      </c>
    </row>
    <row r="30" spans="1:8" x14ac:dyDescent="0.2">
      <c r="A30" s="25"/>
      <c r="B30" s="25"/>
      <c r="C30" s="26" t="s">
        <v>145</v>
      </c>
      <c r="D30" s="25"/>
      <c r="E30" s="25"/>
      <c r="F30" s="25"/>
      <c r="G30" s="25"/>
      <c r="H30" s="27" t="s">
        <v>144</v>
      </c>
    </row>
    <row r="31" spans="1:8" x14ac:dyDescent="0.2">
      <c r="A31" s="25"/>
      <c r="B31" s="25"/>
      <c r="C31" s="26" t="s">
        <v>143</v>
      </c>
      <c r="D31" s="25"/>
      <c r="E31" s="25" t="s">
        <v>144</v>
      </c>
      <c r="F31" s="37" t="s">
        <v>146</v>
      </c>
      <c r="G31" s="34">
        <v>0</v>
      </c>
      <c r="H31" s="27" t="s">
        <v>144</v>
      </c>
    </row>
    <row r="32" spans="1:8" x14ac:dyDescent="0.2">
      <c r="A32" s="25"/>
      <c r="B32" s="25"/>
      <c r="C32" s="35"/>
      <c r="D32" s="25"/>
      <c r="E32" s="25"/>
      <c r="F32" s="36"/>
      <c r="G32" s="36"/>
      <c r="H32" s="27" t="s">
        <v>144</v>
      </c>
    </row>
    <row r="33" spans="1:8" x14ac:dyDescent="0.2">
      <c r="A33" s="25"/>
      <c r="B33" s="25"/>
      <c r="C33" s="26" t="s">
        <v>147</v>
      </c>
      <c r="D33" s="25"/>
      <c r="E33" s="25"/>
      <c r="F33" s="25"/>
      <c r="G33" s="25"/>
      <c r="H33" s="27" t="s">
        <v>144</v>
      </c>
    </row>
    <row r="34" spans="1:8" x14ac:dyDescent="0.2">
      <c r="A34" s="25"/>
      <c r="B34" s="25"/>
      <c r="C34" s="26" t="s">
        <v>143</v>
      </c>
      <c r="D34" s="25"/>
      <c r="E34" s="25" t="s">
        <v>144</v>
      </c>
      <c r="F34" s="37" t="s">
        <v>146</v>
      </c>
      <c r="G34" s="34">
        <v>0</v>
      </c>
      <c r="H34" s="27" t="s">
        <v>144</v>
      </c>
    </row>
    <row r="35" spans="1:8" x14ac:dyDescent="0.2">
      <c r="A35" s="25"/>
      <c r="B35" s="25"/>
      <c r="C35" s="35"/>
      <c r="D35" s="25"/>
      <c r="E35" s="25"/>
      <c r="F35" s="36"/>
      <c r="G35" s="36"/>
      <c r="H35" s="27" t="s">
        <v>144</v>
      </c>
    </row>
    <row r="36" spans="1:8" x14ac:dyDescent="0.2">
      <c r="A36" s="25"/>
      <c r="B36" s="25"/>
      <c r="C36" s="26" t="s">
        <v>148</v>
      </c>
      <c r="D36" s="25"/>
      <c r="E36" s="25"/>
      <c r="F36" s="25"/>
      <c r="G36" s="25"/>
      <c r="H36" s="27" t="s">
        <v>144</v>
      </c>
    </row>
    <row r="37" spans="1:8" x14ac:dyDescent="0.2">
      <c r="A37" s="25"/>
      <c r="B37" s="25"/>
      <c r="C37" s="26" t="s">
        <v>143</v>
      </c>
      <c r="D37" s="25"/>
      <c r="E37" s="25" t="s">
        <v>144</v>
      </c>
      <c r="F37" s="37" t="s">
        <v>146</v>
      </c>
      <c r="G37" s="34">
        <v>0</v>
      </c>
      <c r="H37" s="27" t="s">
        <v>144</v>
      </c>
    </row>
    <row r="38" spans="1:8" x14ac:dyDescent="0.2">
      <c r="A38" s="25"/>
      <c r="B38" s="25"/>
      <c r="C38" s="35"/>
      <c r="D38" s="25"/>
      <c r="E38" s="25"/>
      <c r="F38" s="36"/>
      <c r="G38" s="36"/>
      <c r="H38" s="27" t="s">
        <v>144</v>
      </c>
    </row>
    <row r="39" spans="1:8" x14ac:dyDescent="0.2">
      <c r="A39" s="25"/>
      <c r="B39" s="25"/>
      <c r="C39" s="26" t="s">
        <v>149</v>
      </c>
      <c r="D39" s="25"/>
      <c r="E39" s="25"/>
      <c r="F39" s="36"/>
      <c r="G39" s="36"/>
      <c r="H39" s="27" t="s">
        <v>144</v>
      </c>
    </row>
    <row r="40" spans="1:8" x14ac:dyDescent="0.2">
      <c r="A40" s="25"/>
      <c r="B40" s="25"/>
      <c r="C40" s="26" t="s">
        <v>143</v>
      </c>
      <c r="D40" s="25"/>
      <c r="E40" s="25" t="s">
        <v>144</v>
      </c>
      <c r="F40" s="37" t="s">
        <v>146</v>
      </c>
      <c r="G40" s="34">
        <v>0</v>
      </c>
      <c r="H40" s="27" t="s">
        <v>144</v>
      </c>
    </row>
    <row r="41" spans="1:8" x14ac:dyDescent="0.2">
      <c r="A41" s="25"/>
      <c r="B41" s="25"/>
      <c r="C41" s="35"/>
      <c r="D41" s="25"/>
      <c r="E41" s="25"/>
      <c r="F41" s="36"/>
      <c r="G41" s="36"/>
      <c r="H41" s="27" t="s">
        <v>144</v>
      </c>
    </row>
    <row r="42" spans="1:8" x14ac:dyDescent="0.2">
      <c r="A42" s="25"/>
      <c r="B42" s="25"/>
      <c r="C42" s="26" t="s">
        <v>150</v>
      </c>
      <c r="D42" s="25"/>
      <c r="E42" s="25"/>
      <c r="F42" s="36"/>
      <c r="G42" s="36"/>
      <c r="H42" s="27" t="s">
        <v>144</v>
      </c>
    </row>
    <row r="43" spans="1:8" x14ac:dyDescent="0.2">
      <c r="A43" s="28">
        <v>1</v>
      </c>
      <c r="B43" s="29"/>
      <c r="C43" s="29" t="s">
        <v>897</v>
      </c>
      <c r="D43" s="29" t="s">
        <v>495</v>
      </c>
      <c r="E43" s="30">
        <v>60600</v>
      </c>
      <c r="F43" s="31">
        <v>1373.4384</v>
      </c>
      <c r="G43" s="32">
        <v>9.0111800000000006E-3</v>
      </c>
      <c r="H43" s="27" t="s">
        <v>144</v>
      </c>
    </row>
    <row r="44" spans="1:8" x14ac:dyDescent="0.2">
      <c r="A44" s="25"/>
      <c r="B44" s="25"/>
      <c r="C44" s="26" t="s">
        <v>143</v>
      </c>
      <c r="D44" s="25"/>
      <c r="E44" s="25" t="s">
        <v>144</v>
      </c>
      <c r="F44" s="33">
        <v>1373.4384</v>
      </c>
      <c r="G44" s="34">
        <v>9.0111800000000006E-3</v>
      </c>
      <c r="H44" s="27" t="s">
        <v>144</v>
      </c>
    </row>
    <row r="45" spans="1:8" x14ac:dyDescent="0.2">
      <c r="A45" s="25"/>
      <c r="B45" s="25"/>
      <c r="C45" s="35"/>
      <c r="D45" s="25"/>
      <c r="E45" s="25"/>
      <c r="F45" s="36"/>
      <c r="G45" s="36"/>
      <c r="H45" s="27" t="s">
        <v>144</v>
      </c>
    </row>
    <row r="46" spans="1:8" x14ac:dyDescent="0.2">
      <c r="A46" s="25"/>
      <c r="B46" s="25"/>
      <c r="C46" s="26" t="s">
        <v>151</v>
      </c>
      <c r="D46" s="25"/>
      <c r="E46" s="25"/>
      <c r="F46" s="33">
        <v>142118.97232170001</v>
      </c>
      <c r="G46" s="34">
        <v>0.93244799</v>
      </c>
      <c r="H46" s="27" t="s">
        <v>144</v>
      </c>
    </row>
    <row r="47" spans="1:8" x14ac:dyDescent="0.2">
      <c r="A47" s="25"/>
      <c r="B47" s="25"/>
      <c r="C47" s="35"/>
      <c r="D47" s="25"/>
      <c r="E47" s="25"/>
      <c r="F47" s="36"/>
      <c r="G47" s="36"/>
      <c r="H47" s="27" t="s">
        <v>144</v>
      </c>
    </row>
    <row r="48" spans="1:8" x14ac:dyDescent="0.2">
      <c r="A48" s="25"/>
      <c r="B48" s="25"/>
      <c r="C48" s="26" t="s">
        <v>152</v>
      </c>
      <c r="D48" s="25"/>
      <c r="E48" s="25"/>
      <c r="F48" s="36"/>
      <c r="G48" s="36"/>
      <c r="H48" s="27" t="s">
        <v>144</v>
      </c>
    </row>
    <row r="49" spans="1:8" x14ac:dyDescent="0.2">
      <c r="A49" s="25"/>
      <c r="B49" s="25"/>
      <c r="C49" s="26" t="s">
        <v>10</v>
      </c>
      <c r="D49" s="25"/>
      <c r="E49" s="25"/>
      <c r="F49" s="36"/>
      <c r="G49" s="36"/>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153</v>
      </c>
      <c r="D52" s="25"/>
      <c r="E52" s="25"/>
      <c r="F52" s="25"/>
      <c r="G52" s="25"/>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154</v>
      </c>
      <c r="D55" s="25"/>
      <c r="E55" s="25"/>
      <c r="F55" s="25"/>
      <c r="G55" s="25"/>
      <c r="H55" s="27" t="s">
        <v>144</v>
      </c>
    </row>
    <row r="56" spans="1:8" x14ac:dyDescent="0.2">
      <c r="A56" s="25"/>
      <c r="B56" s="25"/>
      <c r="C56" s="26" t="s">
        <v>143</v>
      </c>
      <c r="D56" s="25"/>
      <c r="E56" s="25" t="s">
        <v>144</v>
      </c>
      <c r="F56" s="37" t="s">
        <v>146</v>
      </c>
      <c r="G56" s="34">
        <v>0</v>
      </c>
      <c r="H56" s="27" t="s">
        <v>144</v>
      </c>
    </row>
    <row r="57" spans="1:8" x14ac:dyDescent="0.2">
      <c r="A57" s="25"/>
      <c r="B57" s="25"/>
      <c r="C57" s="35"/>
      <c r="D57" s="25"/>
      <c r="E57" s="25"/>
      <c r="F57" s="36"/>
      <c r="G57" s="36"/>
      <c r="H57" s="27" t="s">
        <v>144</v>
      </c>
    </row>
    <row r="58" spans="1:8" x14ac:dyDescent="0.2">
      <c r="A58" s="25"/>
      <c r="B58" s="25"/>
      <c r="C58" s="26" t="s">
        <v>155</v>
      </c>
      <c r="D58" s="25"/>
      <c r="E58" s="25"/>
      <c r="F58" s="36"/>
      <c r="G58" s="36"/>
      <c r="H58" s="27" t="s">
        <v>144</v>
      </c>
    </row>
    <row r="59" spans="1:8" x14ac:dyDescent="0.2">
      <c r="A59" s="25"/>
      <c r="B59" s="25"/>
      <c r="C59" s="26" t="s">
        <v>143</v>
      </c>
      <c r="D59" s="25"/>
      <c r="E59" s="25" t="s">
        <v>144</v>
      </c>
      <c r="F59" s="37" t="s">
        <v>146</v>
      </c>
      <c r="G59" s="34">
        <v>0</v>
      </c>
      <c r="H59" s="27" t="s">
        <v>144</v>
      </c>
    </row>
    <row r="60" spans="1:8" x14ac:dyDescent="0.2">
      <c r="A60" s="25"/>
      <c r="B60" s="25"/>
      <c r="C60" s="35"/>
      <c r="D60" s="25"/>
      <c r="E60" s="25"/>
      <c r="F60" s="36"/>
      <c r="G60" s="36"/>
      <c r="H60" s="27" t="s">
        <v>144</v>
      </c>
    </row>
    <row r="61" spans="1:8" x14ac:dyDescent="0.2">
      <c r="A61" s="25"/>
      <c r="B61" s="25"/>
      <c r="C61" s="26" t="s">
        <v>156</v>
      </c>
      <c r="D61" s="25"/>
      <c r="E61" s="25"/>
      <c r="F61" s="33">
        <v>0</v>
      </c>
      <c r="G61" s="34">
        <v>0</v>
      </c>
      <c r="H61" s="27" t="s">
        <v>144</v>
      </c>
    </row>
    <row r="62" spans="1:8" x14ac:dyDescent="0.2">
      <c r="A62" s="25"/>
      <c r="B62" s="25"/>
      <c r="C62" s="35"/>
      <c r="D62" s="25"/>
      <c r="E62" s="25"/>
      <c r="F62" s="36"/>
      <c r="G62" s="36"/>
      <c r="H62" s="27" t="s">
        <v>144</v>
      </c>
    </row>
    <row r="63" spans="1:8" x14ac:dyDescent="0.2">
      <c r="A63" s="25"/>
      <c r="B63" s="25"/>
      <c r="C63" s="26" t="s">
        <v>157</v>
      </c>
      <c r="D63" s="25"/>
      <c r="E63" s="25"/>
      <c r="F63" s="36"/>
      <c r="G63" s="36"/>
      <c r="H63" s="27" t="s">
        <v>144</v>
      </c>
    </row>
    <row r="64" spans="1:8" x14ac:dyDescent="0.2">
      <c r="A64" s="25"/>
      <c r="B64" s="25"/>
      <c r="C64" s="26" t="s">
        <v>158</v>
      </c>
      <c r="D64" s="25"/>
      <c r="E64" s="25"/>
      <c r="F64" s="36"/>
      <c r="G64" s="36"/>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159</v>
      </c>
      <c r="D67" s="25"/>
      <c r="E67" s="25"/>
      <c r="F67" s="36"/>
      <c r="G67" s="36"/>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160</v>
      </c>
      <c r="D70" s="25"/>
      <c r="E70" s="25"/>
      <c r="F70" s="36"/>
      <c r="G70" s="36"/>
      <c r="H70" s="27" t="s">
        <v>144</v>
      </c>
    </row>
    <row r="71" spans="1:8" x14ac:dyDescent="0.2">
      <c r="A71" s="28">
        <v>1</v>
      </c>
      <c r="B71" s="29" t="s">
        <v>643</v>
      </c>
      <c r="C71" s="29" t="s">
        <v>1067</v>
      </c>
      <c r="D71" s="29" t="s">
        <v>498</v>
      </c>
      <c r="E71" s="30">
        <v>1500000</v>
      </c>
      <c r="F71" s="31">
        <v>1468.3364999999999</v>
      </c>
      <c r="G71" s="32">
        <v>9.6338099999999996E-3</v>
      </c>
      <c r="H71" s="27">
        <v>5.9180999999999999</v>
      </c>
    </row>
    <row r="72" spans="1:8" x14ac:dyDescent="0.2">
      <c r="A72" s="25"/>
      <c r="B72" s="25"/>
      <c r="C72" s="26" t="s">
        <v>143</v>
      </c>
      <c r="D72" s="25"/>
      <c r="E72" s="25" t="s">
        <v>144</v>
      </c>
      <c r="F72" s="33">
        <v>1468.3364999999999</v>
      </c>
      <c r="G72" s="34">
        <v>9.6338099999999996E-3</v>
      </c>
      <c r="H72" s="27" t="s">
        <v>144</v>
      </c>
    </row>
    <row r="73" spans="1:8" x14ac:dyDescent="0.2">
      <c r="A73" s="25"/>
      <c r="B73" s="25"/>
      <c r="C73" s="35"/>
      <c r="D73" s="25"/>
      <c r="E73" s="25"/>
      <c r="F73" s="36"/>
      <c r="G73" s="36"/>
      <c r="H73" s="27" t="s">
        <v>144</v>
      </c>
    </row>
    <row r="74" spans="1:8" x14ac:dyDescent="0.2">
      <c r="A74" s="25"/>
      <c r="B74" s="25"/>
      <c r="C74" s="26" t="s">
        <v>161</v>
      </c>
      <c r="D74" s="25"/>
      <c r="E74" s="25"/>
      <c r="F74" s="36"/>
      <c r="G74" s="36"/>
      <c r="H74" s="27" t="s">
        <v>144</v>
      </c>
    </row>
    <row r="75" spans="1:8" x14ac:dyDescent="0.2">
      <c r="A75" s="28">
        <v>1</v>
      </c>
      <c r="B75" s="29"/>
      <c r="C75" s="29" t="s">
        <v>162</v>
      </c>
      <c r="D75" s="29"/>
      <c r="E75" s="39"/>
      <c r="F75" s="31">
        <v>10245.142984044</v>
      </c>
      <c r="G75" s="32">
        <v>6.7218769999999997E-2</v>
      </c>
      <c r="H75" s="27">
        <v>5.95</v>
      </c>
    </row>
    <row r="76" spans="1:8" x14ac:dyDescent="0.2">
      <c r="A76" s="25"/>
      <c r="B76" s="25"/>
      <c r="C76" s="26" t="s">
        <v>143</v>
      </c>
      <c r="D76" s="25"/>
      <c r="E76" s="25" t="s">
        <v>144</v>
      </c>
      <c r="F76" s="33">
        <v>10245.142984044</v>
      </c>
      <c r="G76" s="34">
        <v>6.7218769999999997E-2</v>
      </c>
      <c r="H76" s="27" t="s">
        <v>144</v>
      </c>
    </row>
    <row r="77" spans="1:8" x14ac:dyDescent="0.2">
      <c r="A77" s="25"/>
      <c r="B77" s="25"/>
      <c r="C77" s="35"/>
      <c r="D77" s="25"/>
      <c r="E77" s="25"/>
      <c r="F77" s="36"/>
      <c r="G77" s="36"/>
      <c r="H77" s="27" t="s">
        <v>144</v>
      </c>
    </row>
    <row r="78" spans="1:8" x14ac:dyDescent="0.2">
      <c r="A78" s="25"/>
      <c r="B78" s="25"/>
      <c r="C78" s="26" t="s">
        <v>163</v>
      </c>
      <c r="D78" s="25"/>
      <c r="E78" s="25"/>
      <c r="F78" s="33">
        <v>11713.479484044001</v>
      </c>
      <c r="G78" s="34">
        <v>7.6852580000000004E-2</v>
      </c>
      <c r="H78" s="27" t="s">
        <v>144</v>
      </c>
    </row>
    <row r="79" spans="1:8" x14ac:dyDescent="0.2">
      <c r="A79" s="25"/>
      <c r="B79" s="25"/>
      <c r="C79" s="36"/>
      <c r="D79" s="25"/>
      <c r="E79" s="25"/>
      <c r="F79" s="25"/>
      <c r="G79" s="25"/>
      <c r="H79" s="27" t="s">
        <v>144</v>
      </c>
    </row>
    <row r="80" spans="1:8" x14ac:dyDescent="0.2">
      <c r="A80" s="25"/>
      <c r="B80" s="25"/>
      <c r="C80" s="26" t="s">
        <v>164</v>
      </c>
      <c r="D80" s="25"/>
      <c r="E80" s="25"/>
      <c r="F80" s="25"/>
      <c r="G80" s="25"/>
      <c r="H80" s="27" t="s">
        <v>144</v>
      </c>
    </row>
    <row r="81" spans="1:10" x14ac:dyDescent="0.2">
      <c r="A81" s="25"/>
      <c r="B81" s="25"/>
      <c r="C81" s="26" t="s">
        <v>165</v>
      </c>
      <c r="D81" s="25"/>
      <c r="E81" s="25"/>
      <c r="F81" s="25"/>
      <c r="G81" s="25"/>
      <c r="H81" s="27" t="s">
        <v>144</v>
      </c>
    </row>
    <row r="82" spans="1:10" x14ac:dyDescent="0.2">
      <c r="A82" s="25"/>
      <c r="B82" s="25"/>
      <c r="C82" s="26" t="s">
        <v>143</v>
      </c>
      <c r="D82" s="25"/>
      <c r="E82" s="25" t="s">
        <v>144</v>
      </c>
      <c r="F82" s="37" t="s">
        <v>146</v>
      </c>
      <c r="G82" s="34">
        <v>0</v>
      </c>
      <c r="H82" s="27" t="s">
        <v>144</v>
      </c>
    </row>
    <row r="83" spans="1:10" x14ac:dyDescent="0.2">
      <c r="A83" s="25"/>
      <c r="B83" s="25"/>
      <c r="C83" s="35"/>
      <c r="D83" s="25"/>
      <c r="E83" s="25"/>
      <c r="F83" s="36"/>
      <c r="G83" s="36"/>
      <c r="H83" s="27" t="s">
        <v>144</v>
      </c>
    </row>
    <row r="84" spans="1:10" x14ac:dyDescent="0.2">
      <c r="A84" s="25"/>
      <c r="B84" s="25"/>
      <c r="C84" s="26" t="s">
        <v>166</v>
      </c>
      <c r="D84" s="25"/>
      <c r="E84" s="25"/>
      <c r="F84" s="25"/>
      <c r="G84" s="25"/>
      <c r="H84" s="27" t="s">
        <v>144</v>
      </c>
    </row>
    <row r="85" spans="1:10" x14ac:dyDescent="0.2">
      <c r="A85" s="25"/>
      <c r="B85" s="25"/>
      <c r="C85" s="26" t="s">
        <v>167</v>
      </c>
      <c r="D85" s="25"/>
      <c r="E85" s="25"/>
      <c r="F85" s="25"/>
      <c r="G85" s="25"/>
      <c r="H85" s="27" t="s">
        <v>144</v>
      </c>
    </row>
    <row r="86" spans="1:10" x14ac:dyDescent="0.2">
      <c r="A86" s="25"/>
      <c r="B86" s="25"/>
      <c r="C86" s="26" t="s">
        <v>143</v>
      </c>
      <c r="D86" s="25"/>
      <c r="E86" s="25" t="s">
        <v>144</v>
      </c>
      <c r="F86" s="37" t="s">
        <v>146</v>
      </c>
      <c r="G86" s="34">
        <v>0</v>
      </c>
      <c r="H86" s="27" t="s">
        <v>144</v>
      </c>
    </row>
    <row r="87" spans="1:10" x14ac:dyDescent="0.2">
      <c r="A87" s="25"/>
      <c r="B87" s="25"/>
      <c r="C87" s="35"/>
      <c r="D87" s="25"/>
      <c r="E87" s="25"/>
      <c r="F87" s="36"/>
      <c r="G87" s="36"/>
      <c r="H87" s="27" t="s">
        <v>144</v>
      </c>
    </row>
    <row r="88" spans="1:10" ht="25.5" x14ac:dyDescent="0.2">
      <c r="A88" s="25"/>
      <c r="B88" s="25"/>
      <c r="C88" s="26" t="s">
        <v>168</v>
      </c>
      <c r="D88" s="25"/>
      <c r="E88" s="25"/>
      <c r="F88" s="36"/>
      <c r="G88" s="36"/>
      <c r="H88" s="27" t="s">
        <v>144</v>
      </c>
    </row>
    <row r="89" spans="1:10" x14ac:dyDescent="0.2">
      <c r="A89" s="25"/>
      <c r="B89" s="25"/>
      <c r="C89" s="26" t="s">
        <v>143</v>
      </c>
      <c r="D89" s="25"/>
      <c r="E89" s="25" t="s">
        <v>144</v>
      </c>
      <c r="F89" s="37" t="s">
        <v>146</v>
      </c>
      <c r="G89" s="34">
        <v>0</v>
      </c>
      <c r="H89" s="27" t="s">
        <v>144</v>
      </c>
    </row>
    <row r="90" spans="1:10" x14ac:dyDescent="0.2">
      <c r="A90" s="25"/>
      <c r="B90" s="25"/>
      <c r="C90" s="35"/>
      <c r="D90" s="25"/>
      <c r="E90" s="25"/>
      <c r="F90" s="36"/>
      <c r="G90" s="36"/>
      <c r="H90" s="27" t="s">
        <v>144</v>
      </c>
    </row>
    <row r="91" spans="1:10" x14ac:dyDescent="0.2">
      <c r="A91" s="39"/>
      <c r="B91" s="29"/>
      <c r="C91" s="29" t="s">
        <v>501</v>
      </c>
      <c r="D91" s="29"/>
      <c r="E91" s="39"/>
      <c r="F91" s="31">
        <v>589.21322220000002</v>
      </c>
      <c r="G91" s="32">
        <v>3.8658500000000001E-3</v>
      </c>
      <c r="H91" s="27" t="s">
        <v>144</v>
      </c>
    </row>
    <row r="92" spans="1:10" x14ac:dyDescent="0.2">
      <c r="A92" s="39"/>
      <c r="B92" s="29"/>
      <c r="C92" s="38" t="s">
        <v>898</v>
      </c>
      <c r="D92" s="29"/>
      <c r="E92" s="39"/>
      <c r="F92" s="31">
        <f>-2006.755138-0.0000164240074157715</f>
        <v>-2006.7551544240075</v>
      </c>
      <c r="G92" s="32">
        <v>-1.31664E-2</v>
      </c>
      <c r="H92" s="27" t="s">
        <v>144</v>
      </c>
    </row>
    <row r="93" spans="1:10" x14ac:dyDescent="0.2">
      <c r="A93" s="35"/>
      <c r="B93" s="35"/>
      <c r="C93" s="26" t="s">
        <v>170</v>
      </c>
      <c r="D93" s="36"/>
      <c r="E93" s="36"/>
      <c r="F93" s="33">
        <v>152414.90987352</v>
      </c>
      <c r="G93" s="40">
        <v>1.0000000200000001</v>
      </c>
      <c r="H93" s="27" t="s">
        <v>144</v>
      </c>
    </row>
    <row r="94" spans="1:10" x14ac:dyDescent="0.2">
      <c r="A94" s="41"/>
      <c r="B94" s="41"/>
      <c r="C94" s="41"/>
      <c r="D94" s="42"/>
      <c r="E94" s="42"/>
      <c r="F94" s="42"/>
      <c r="G94" s="42"/>
    </row>
    <row r="95" spans="1:10" x14ac:dyDescent="0.2">
      <c r="A95" s="43"/>
      <c r="B95" s="242" t="s">
        <v>873</v>
      </c>
      <c r="C95" s="242"/>
      <c r="D95" s="242"/>
      <c r="E95" s="242"/>
      <c r="F95" s="242"/>
      <c r="G95" s="242"/>
      <c r="H95" s="242"/>
      <c r="J95" s="45"/>
    </row>
    <row r="96" spans="1:10" x14ac:dyDescent="0.2">
      <c r="A96" s="43"/>
      <c r="B96" s="242" t="s">
        <v>874</v>
      </c>
      <c r="C96" s="242"/>
      <c r="D96" s="242"/>
      <c r="E96" s="242"/>
      <c r="F96" s="242"/>
      <c r="G96" s="242"/>
      <c r="H96" s="242"/>
      <c r="J96" s="45"/>
    </row>
    <row r="97" spans="1:17" x14ac:dyDescent="0.2">
      <c r="A97" s="43"/>
      <c r="B97" s="242" t="s">
        <v>875</v>
      </c>
      <c r="C97" s="242"/>
      <c r="D97" s="242"/>
      <c r="E97" s="242"/>
      <c r="F97" s="242"/>
      <c r="G97" s="242"/>
      <c r="H97" s="242"/>
      <c r="J97" s="45"/>
    </row>
    <row r="98" spans="1:17" s="47" customFormat="1" ht="66.75" customHeight="1" x14ac:dyDescent="0.25">
      <c r="A98" s="46"/>
      <c r="B98" s="243" t="s">
        <v>876</v>
      </c>
      <c r="C98" s="243"/>
      <c r="D98" s="243"/>
      <c r="E98" s="243"/>
      <c r="F98" s="243"/>
      <c r="G98" s="243"/>
      <c r="H98" s="243"/>
      <c r="I98"/>
      <c r="J98" s="45"/>
      <c r="K98"/>
      <c r="L98"/>
      <c r="M98"/>
      <c r="N98"/>
      <c r="O98"/>
      <c r="P98"/>
      <c r="Q98"/>
    </row>
    <row r="99" spans="1:17" x14ac:dyDescent="0.2">
      <c r="A99" s="43"/>
      <c r="B99" s="242" t="s">
        <v>877</v>
      </c>
      <c r="C99" s="242"/>
      <c r="D99" s="242"/>
      <c r="E99" s="242"/>
      <c r="F99" s="242"/>
      <c r="G99" s="242"/>
      <c r="H99" s="242"/>
      <c r="J99" s="45"/>
    </row>
    <row r="100" spans="1:17" x14ac:dyDescent="0.2">
      <c r="A100" s="48"/>
      <c r="B100" s="48"/>
      <c r="C100" s="48"/>
      <c r="D100" s="49"/>
      <c r="E100" s="49"/>
      <c r="F100" s="49"/>
      <c r="G100" s="49"/>
    </row>
    <row r="101" spans="1:17" x14ac:dyDescent="0.2">
      <c r="A101" s="48"/>
      <c r="B101" s="244" t="s">
        <v>171</v>
      </c>
      <c r="C101" s="245"/>
      <c r="D101" s="246"/>
      <c r="E101" s="50"/>
      <c r="F101" s="49"/>
      <c r="G101" s="49"/>
    </row>
    <row r="102" spans="1:17" ht="27.75" customHeight="1" x14ac:dyDescent="0.2">
      <c r="A102" s="48"/>
      <c r="B102" s="239" t="s">
        <v>172</v>
      </c>
      <c r="C102" s="240"/>
      <c r="D102" s="26" t="s">
        <v>173</v>
      </c>
      <c r="E102" s="50"/>
      <c r="F102" s="49"/>
      <c r="G102" s="49"/>
    </row>
    <row r="103" spans="1:17" ht="12.75" customHeight="1" x14ac:dyDescent="0.2">
      <c r="A103" s="43"/>
      <c r="B103" s="237" t="s">
        <v>879</v>
      </c>
      <c r="C103" s="238"/>
      <c r="D103" s="51" t="s">
        <v>173</v>
      </c>
      <c r="E103" s="52"/>
      <c r="F103" s="53"/>
      <c r="G103" s="53"/>
    </row>
    <row r="104" spans="1:17" x14ac:dyDescent="0.2">
      <c r="A104" s="48"/>
      <c r="B104" s="239" t="s">
        <v>174</v>
      </c>
      <c r="C104" s="240"/>
      <c r="D104" s="36" t="s">
        <v>144</v>
      </c>
      <c r="E104" s="50"/>
      <c r="F104" s="49"/>
      <c r="G104" s="49"/>
    </row>
    <row r="105" spans="1:17" x14ac:dyDescent="0.2">
      <c r="A105" s="54"/>
      <c r="B105" s="55" t="s">
        <v>144</v>
      </c>
      <c r="C105" s="55" t="s">
        <v>878</v>
      </c>
      <c r="D105" s="55" t="s">
        <v>175</v>
      </c>
      <c r="E105" s="54"/>
      <c r="F105" s="54"/>
      <c r="G105" s="54"/>
      <c r="H105" s="54"/>
      <c r="J105" s="45"/>
    </row>
    <row r="106" spans="1:17" x14ac:dyDescent="0.2">
      <c r="A106" s="54"/>
      <c r="B106" s="56" t="s">
        <v>176</v>
      </c>
      <c r="C106" s="57">
        <v>45747</v>
      </c>
      <c r="D106" s="57">
        <v>45777</v>
      </c>
      <c r="E106" s="54"/>
      <c r="F106" s="54"/>
      <c r="G106" s="54"/>
      <c r="J106" s="45"/>
    </row>
    <row r="107" spans="1:17" x14ac:dyDescent="0.2">
      <c r="A107" s="58"/>
      <c r="B107" s="29" t="s">
        <v>177</v>
      </c>
      <c r="C107" s="59">
        <v>107.0204</v>
      </c>
      <c r="D107" s="59">
        <v>114.51049999999999</v>
      </c>
      <c r="E107" s="58"/>
      <c r="F107" s="60"/>
      <c r="G107" s="61"/>
      <c r="H107" s="61"/>
    </row>
    <row r="108" spans="1:17" x14ac:dyDescent="0.2">
      <c r="A108" s="58"/>
      <c r="B108" s="29" t="s">
        <v>909</v>
      </c>
      <c r="C108" s="59">
        <v>33.727899999999998</v>
      </c>
      <c r="D108" s="59">
        <v>36.0884</v>
      </c>
      <c r="E108" s="58"/>
      <c r="F108" s="60"/>
      <c r="G108" s="61"/>
      <c r="H108" s="61"/>
    </row>
    <row r="109" spans="1:17" x14ac:dyDescent="0.2">
      <c r="A109" s="58"/>
      <c r="B109" s="29" t="s">
        <v>178</v>
      </c>
      <c r="C109" s="59">
        <v>95.215100000000007</v>
      </c>
      <c r="D109" s="59">
        <v>101.7732</v>
      </c>
      <c r="E109" s="58"/>
      <c r="F109" s="60"/>
      <c r="G109" s="61"/>
      <c r="H109" s="61"/>
    </row>
    <row r="110" spans="1:17" x14ac:dyDescent="0.2">
      <c r="A110" s="58"/>
      <c r="B110" s="29" t="s">
        <v>910</v>
      </c>
      <c r="C110" s="59">
        <v>29.517700000000001</v>
      </c>
      <c r="D110" s="59">
        <v>31.550899999999999</v>
      </c>
      <c r="E110" s="58"/>
      <c r="F110" s="60"/>
      <c r="G110" s="61"/>
      <c r="H110" s="61"/>
    </row>
    <row r="111" spans="1:17" x14ac:dyDescent="0.2">
      <c r="A111" s="58"/>
      <c r="B111" s="58"/>
      <c r="C111" s="58"/>
      <c r="D111" s="58"/>
      <c r="E111" s="58"/>
      <c r="F111" s="58"/>
      <c r="G111" s="58"/>
      <c r="H111" s="58"/>
    </row>
    <row r="112" spans="1:17" x14ac:dyDescent="0.2">
      <c r="A112" s="54"/>
      <c r="B112" s="237" t="s">
        <v>880</v>
      </c>
      <c r="C112" s="238"/>
      <c r="D112" s="51" t="s">
        <v>173</v>
      </c>
      <c r="E112" s="54"/>
      <c r="F112" s="54"/>
      <c r="G112" s="54"/>
    </row>
    <row r="113" spans="1:7" x14ac:dyDescent="0.2">
      <c r="A113" s="54"/>
      <c r="B113" s="93"/>
      <c r="C113" s="93"/>
      <c r="D113" s="93"/>
      <c r="E113" s="54"/>
      <c r="F113" s="54"/>
      <c r="G113" s="54"/>
    </row>
    <row r="114" spans="1:7" ht="27" customHeight="1" x14ac:dyDescent="0.2">
      <c r="A114" s="54"/>
      <c r="B114" s="237" t="s">
        <v>179</v>
      </c>
      <c r="C114" s="238"/>
      <c r="D114" s="51" t="s">
        <v>1040</v>
      </c>
      <c r="E114" s="65"/>
      <c r="F114" s="54"/>
      <c r="G114" s="54"/>
    </row>
    <row r="115" spans="1:7" ht="24.75" customHeight="1" x14ac:dyDescent="0.2">
      <c r="A115" s="54"/>
      <c r="B115" s="237" t="s">
        <v>180</v>
      </c>
      <c r="C115" s="238"/>
      <c r="D115" s="51" t="s">
        <v>173</v>
      </c>
      <c r="E115" s="65"/>
      <c r="F115" s="54"/>
      <c r="G115" s="54"/>
    </row>
    <row r="116" spans="1:7" x14ac:dyDescent="0.2">
      <c r="A116" s="54"/>
      <c r="B116" s="237" t="s">
        <v>181</v>
      </c>
      <c r="C116" s="238"/>
      <c r="D116" s="51" t="s">
        <v>173</v>
      </c>
      <c r="E116" s="65"/>
      <c r="F116" s="54"/>
      <c r="G116" s="54"/>
    </row>
    <row r="117" spans="1:7" x14ac:dyDescent="0.2">
      <c r="A117" s="54"/>
      <c r="B117" s="237" t="s">
        <v>182</v>
      </c>
      <c r="C117" s="238"/>
      <c r="D117" s="66">
        <v>0.82783508331624867</v>
      </c>
      <c r="E117" s="54"/>
      <c r="F117" s="44"/>
      <c r="G117" s="64"/>
    </row>
    <row r="119" spans="1:7" x14ac:dyDescent="0.2">
      <c r="B119" s="236" t="s">
        <v>881</v>
      </c>
      <c r="C119" s="236"/>
    </row>
    <row r="121" spans="1:7" ht="153.75" customHeight="1" x14ac:dyDescent="0.2"/>
    <row r="124" spans="1:7" x14ac:dyDescent="0.2">
      <c r="B124" s="67" t="s">
        <v>882</v>
      </c>
      <c r="C124" s="68"/>
      <c r="D124" s="67"/>
    </row>
    <row r="125" spans="1:7" x14ac:dyDescent="0.2">
      <c r="B125" s="67" t="s">
        <v>1047</v>
      </c>
      <c r="D125" s="67"/>
    </row>
    <row r="126" spans="1:7" ht="165" customHeight="1" x14ac:dyDescent="0.2"/>
  </sheetData>
  <mergeCells count="18">
    <mergeCell ref="B103:C103"/>
    <mergeCell ref="A1:H1"/>
    <mergeCell ref="A2:H2"/>
    <mergeCell ref="A3:H3"/>
    <mergeCell ref="B95:H95"/>
    <mergeCell ref="B96:H96"/>
    <mergeCell ref="B97:H97"/>
    <mergeCell ref="B98:H98"/>
    <mergeCell ref="B99:H99"/>
    <mergeCell ref="B101:D101"/>
    <mergeCell ref="B102:C102"/>
    <mergeCell ref="B119:C119"/>
    <mergeCell ref="B104:C104"/>
    <mergeCell ref="B112:C112"/>
    <mergeCell ref="B116:C116"/>
    <mergeCell ref="B117:C117"/>
    <mergeCell ref="B114:C114"/>
    <mergeCell ref="B115:C115"/>
  </mergeCells>
  <hyperlinks>
    <hyperlink ref="I1" location="Index!B2" display="Index" xr:uid="{26621712-8FD7-408F-A980-6358AC7A19E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D9831-192E-492C-80C0-99604C8C4C5D}">
  <sheetPr>
    <outlinePr summaryBelow="0" summaryRight="0"/>
  </sheetPr>
  <dimension ref="A1:Q123"/>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9.140625" bestFit="1" customWidth="1"/>
    <col min="4" max="4" width="12.85546875" customWidth="1"/>
    <col min="5" max="5" width="12.42578125" bestFit="1" customWidth="1"/>
    <col min="6" max="6" width="10.140625" bestFit="1" customWidth="1"/>
    <col min="7" max="7" width="14" bestFit="1" customWidth="1"/>
    <col min="8" max="8" width="8.42578125" bestFit="1" customWidth="1"/>
    <col min="9" max="9" width="5.7109375" bestFit="1"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9" ht="15" x14ac:dyDescent="0.2">
      <c r="A1" s="241" t="s">
        <v>0</v>
      </c>
      <c r="B1" s="241"/>
      <c r="C1" s="241"/>
      <c r="D1" s="241"/>
      <c r="E1" s="241"/>
      <c r="F1" s="241"/>
      <c r="G1" s="241"/>
      <c r="H1" s="241"/>
      <c r="I1" s="20" t="s">
        <v>831</v>
      </c>
    </row>
    <row r="2" spans="1:9" ht="15" x14ac:dyDescent="0.2">
      <c r="A2" s="241" t="s">
        <v>1076</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69"/>
      <c r="B7" s="69"/>
      <c r="C7" s="70" t="s">
        <v>143</v>
      </c>
      <c r="D7" s="69"/>
      <c r="E7" s="69" t="s">
        <v>144</v>
      </c>
      <c r="F7" s="71" t="s">
        <v>146</v>
      </c>
      <c r="G7" s="72">
        <v>0</v>
      </c>
      <c r="H7" s="27" t="s">
        <v>144</v>
      </c>
    </row>
    <row r="8" spans="1:9" x14ac:dyDescent="0.2">
      <c r="A8" s="69"/>
      <c r="B8" s="69"/>
      <c r="C8" s="73"/>
      <c r="D8" s="69"/>
      <c r="E8" s="69"/>
      <c r="F8" s="74"/>
      <c r="G8" s="74"/>
      <c r="H8" s="27" t="s">
        <v>144</v>
      </c>
    </row>
    <row r="9" spans="1:9" x14ac:dyDescent="0.2">
      <c r="A9" s="69"/>
      <c r="B9" s="69"/>
      <c r="C9" s="70" t="s">
        <v>145</v>
      </c>
      <c r="D9" s="69"/>
      <c r="E9" s="69"/>
      <c r="F9" s="69"/>
      <c r="G9" s="69"/>
      <c r="H9" s="27" t="s">
        <v>144</v>
      </c>
    </row>
    <row r="10" spans="1:9" x14ac:dyDescent="0.2">
      <c r="A10" s="69"/>
      <c r="B10" s="69"/>
      <c r="C10" s="70" t="s">
        <v>143</v>
      </c>
      <c r="D10" s="69"/>
      <c r="E10" s="69" t="s">
        <v>144</v>
      </c>
      <c r="F10" s="71" t="s">
        <v>146</v>
      </c>
      <c r="G10" s="72">
        <v>0</v>
      </c>
      <c r="H10" s="27" t="s">
        <v>144</v>
      </c>
    </row>
    <row r="11" spans="1:9" x14ac:dyDescent="0.2">
      <c r="A11" s="69"/>
      <c r="B11" s="69"/>
      <c r="C11" s="73"/>
      <c r="D11" s="69"/>
      <c r="E11" s="69"/>
      <c r="F11" s="74"/>
      <c r="G11" s="74"/>
      <c r="H11" s="27" t="s">
        <v>144</v>
      </c>
    </row>
    <row r="12" spans="1:9" x14ac:dyDescent="0.2">
      <c r="A12" s="69"/>
      <c r="B12" s="69"/>
      <c r="C12" s="70" t="s">
        <v>147</v>
      </c>
      <c r="D12" s="69"/>
      <c r="E12" s="69"/>
      <c r="F12" s="69"/>
      <c r="G12" s="69"/>
      <c r="H12" s="27" t="s">
        <v>144</v>
      </c>
    </row>
    <row r="13" spans="1:9" x14ac:dyDescent="0.2">
      <c r="A13" s="69"/>
      <c r="B13" s="69"/>
      <c r="C13" s="70" t="s">
        <v>143</v>
      </c>
      <c r="D13" s="69"/>
      <c r="E13" s="69" t="s">
        <v>144</v>
      </c>
      <c r="F13" s="71" t="s">
        <v>146</v>
      </c>
      <c r="G13" s="72">
        <v>0</v>
      </c>
      <c r="H13" s="27" t="s">
        <v>144</v>
      </c>
    </row>
    <row r="14" spans="1:9" x14ac:dyDescent="0.2">
      <c r="A14" s="69"/>
      <c r="B14" s="69"/>
      <c r="C14" s="73"/>
      <c r="D14" s="69"/>
      <c r="E14" s="69"/>
      <c r="F14" s="74"/>
      <c r="G14" s="74"/>
      <c r="H14" s="27" t="s">
        <v>144</v>
      </c>
    </row>
    <row r="15" spans="1:9" x14ac:dyDescent="0.2">
      <c r="A15" s="69"/>
      <c r="B15" s="69"/>
      <c r="C15" s="70" t="s">
        <v>148</v>
      </c>
      <c r="D15" s="69"/>
      <c r="E15" s="69"/>
      <c r="F15" s="69"/>
      <c r="G15" s="69"/>
      <c r="H15" s="27" t="s">
        <v>144</v>
      </c>
    </row>
    <row r="16" spans="1:9" x14ac:dyDescent="0.2">
      <c r="A16" s="69"/>
      <c r="B16" s="69"/>
      <c r="C16" s="70" t="s">
        <v>143</v>
      </c>
      <c r="D16" s="69"/>
      <c r="E16" s="69" t="s">
        <v>144</v>
      </c>
      <c r="F16" s="71" t="s">
        <v>146</v>
      </c>
      <c r="G16" s="72">
        <v>0</v>
      </c>
      <c r="H16" s="27" t="s">
        <v>144</v>
      </c>
    </row>
    <row r="17" spans="1:8" x14ac:dyDescent="0.2">
      <c r="A17" s="69"/>
      <c r="B17" s="69"/>
      <c r="C17" s="73"/>
      <c r="D17" s="69"/>
      <c r="E17" s="69"/>
      <c r="F17" s="74"/>
      <c r="G17" s="74"/>
      <c r="H17" s="27" t="s">
        <v>144</v>
      </c>
    </row>
    <row r="18" spans="1:8" x14ac:dyDescent="0.2">
      <c r="A18" s="69"/>
      <c r="B18" s="69"/>
      <c r="C18" s="70" t="s">
        <v>149</v>
      </c>
      <c r="D18" s="69"/>
      <c r="E18" s="69"/>
      <c r="F18" s="74"/>
      <c r="G18" s="74"/>
      <c r="H18" s="27" t="s">
        <v>144</v>
      </c>
    </row>
    <row r="19" spans="1:8" x14ac:dyDescent="0.2">
      <c r="A19" s="69"/>
      <c r="B19" s="69"/>
      <c r="C19" s="70" t="s">
        <v>143</v>
      </c>
      <c r="D19" s="69"/>
      <c r="E19" s="69" t="s">
        <v>144</v>
      </c>
      <c r="F19" s="71" t="s">
        <v>146</v>
      </c>
      <c r="G19" s="72">
        <v>0</v>
      </c>
      <c r="H19" s="27" t="s">
        <v>144</v>
      </c>
    </row>
    <row r="20" spans="1:8" x14ac:dyDescent="0.2">
      <c r="A20" s="69"/>
      <c r="B20" s="69"/>
      <c r="C20" s="73"/>
      <c r="D20" s="69"/>
      <c r="E20" s="69"/>
      <c r="F20" s="74"/>
      <c r="G20" s="74"/>
      <c r="H20" s="27" t="s">
        <v>144</v>
      </c>
    </row>
    <row r="21" spans="1:8" x14ac:dyDescent="0.2">
      <c r="A21" s="69"/>
      <c r="B21" s="69"/>
      <c r="C21" s="70" t="s">
        <v>150</v>
      </c>
      <c r="D21" s="69"/>
      <c r="E21" s="69"/>
      <c r="F21" s="74"/>
      <c r="G21" s="74"/>
      <c r="H21" s="27" t="s">
        <v>144</v>
      </c>
    </row>
    <row r="22" spans="1:8" x14ac:dyDescent="0.2">
      <c r="A22" s="69"/>
      <c r="B22" s="69"/>
      <c r="C22" s="70" t="s">
        <v>143</v>
      </c>
      <c r="D22" s="69"/>
      <c r="E22" s="69" t="s">
        <v>144</v>
      </c>
      <c r="F22" s="71" t="s">
        <v>146</v>
      </c>
      <c r="G22" s="72">
        <v>0</v>
      </c>
      <c r="H22" s="27" t="s">
        <v>144</v>
      </c>
    </row>
    <row r="23" spans="1:8" x14ac:dyDescent="0.2">
      <c r="A23" s="69"/>
      <c r="B23" s="69"/>
      <c r="C23" s="73"/>
      <c r="D23" s="69"/>
      <c r="E23" s="69"/>
      <c r="F23" s="74"/>
      <c r="G23" s="74"/>
      <c r="H23" s="27" t="s">
        <v>144</v>
      </c>
    </row>
    <row r="24" spans="1:8" x14ac:dyDescent="0.2">
      <c r="A24" s="69"/>
      <c r="B24" s="69"/>
      <c r="C24" s="70" t="s">
        <v>151</v>
      </c>
      <c r="D24" s="69"/>
      <c r="E24" s="69"/>
      <c r="F24" s="75">
        <v>0</v>
      </c>
      <c r="G24" s="72">
        <v>0</v>
      </c>
      <c r="H24" s="27" t="s">
        <v>144</v>
      </c>
    </row>
    <row r="25" spans="1:8" x14ac:dyDescent="0.2">
      <c r="A25" s="69"/>
      <c r="B25" s="69"/>
      <c r="C25" s="73"/>
      <c r="D25" s="69"/>
      <c r="E25" s="69"/>
      <c r="F25" s="74"/>
      <c r="G25" s="74"/>
      <c r="H25" s="27" t="s">
        <v>144</v>
      </c>
    </row>
    <row r="26" spans="1:8" x14ac:dyDescent="0.2">
      <c r="A26" s="69"/>
      <c r="B26" s="69"/>
      <c r="C26" s="70" t="s">
        <v>152</v>
      </c>
      <c r="D26" s="69"/>
      <c r="E26" s="69"/>
      <c r="F26" s="74"/>
      <c r="G26" s="74"/>
      <c r="H26" s="27" t="s">
        <v>144</v>
      </c>
    </row>
    <row r="27" spans="1:8" x14ac:dyDescent="0.2">
      <c r="A27" s="69"/>
      <c r="B27" s="69"/>
      <c r="C27" s="70" t="s">
        <v>10</v>
      </c>
      <c r="D27" s="69"/>
      <c r="E27" s="69"/>
      <c r="F27" s="74"/>
      <c r="G27" s="74"/>
      <c r="H27" s="27" t="s">
        <v>144</v>
      </c>
    </row>
    <row r="28" spans="1:8" x14ac:dyDescent="0.2">
      <c r="A28" s="69"/>
      <c r="B28" s="69"/>
      <c r="C28" s="70" t="s">
        <v>143</v>
      </c>
      <c r="D28" s="69"/>
      <c r="E28" s="69" t="s">
        <v>144</v>
      </c>
      <c r="F28" s="71" t="s">
        <v>146</v>
      </c>
      <c r="G28" s="72">
        <v>0</v>
      </c>
      <c r="H28" s="27" t="s">
        <v>144</v>
      </c>
    </row>
    <row r="29" spans="1:8" x14ac:dyDescent="0.2">
      <c r="A29" s="69"/>
      <c r="B29" s="69"/>
      <c r="C29" s="73"/>
      <c r="D29" s="69"/>
      <c r="E29" s="69"/>
      <c r="F29" s="74"/>
      <c r="G29" s="74"/>
      <c r="H29" s="27" t="s">
        <v>144</v>
      </c>
    </row>
    <row r="30" spans="1:8" x14ac:dyDescent="0.2">
      <c r="A30" s="69"/>
      <c r="B30" s="69"/>
      <c r="C30" s="70" t="s">
        <v>153</v>
      </c>
      <c r="D30" s="69"/>
      <c r="E30" s="69"/>
      <c r="F30" s="69"/>
      <c r="G30" s="69"/>
      <c r="H30" s="27" t="s">
        <v>144</v>
      </c>
    </row>
    <row r="31" spans="1:8" x14ac:dyDescent="0.2">
      <c r="A31" s="69"/>
      <c r="B31" s="69"/>
      <c r="C31" s="70" t="s">
        <v>143</v>
      </c>
      <c r="D31" s="69"/>
      <c r="E31" s="69" t="s">
        <v>144</v>
      </c>
      <c r="F31" s="71" t="s">
        <v>146</v>
      </c>
      <c r="G31" s="72">
        <v>0</v>
      </c>
      <c r="H31" s="27" t="s">
        <v>144</v>
      </c>
    </row>
    <row r="32" spans="1:8" x14ac:dyDescent="0.2">
      <c r="A32" s="69"/>
      <c r="B32" s="69"/>
      <c r="C32" s="73"/>
      <c r="D32" s="69"/>
      <c r="E32" s="69"/>
      <c r="F32" s="74"/>
      <c r="G32" s="74"/>
      <c r="H32" s="27" t="s">
        <v>144</v>
      </c>
    </row>
    <row r="33" spans="1:8" x14ac:dyDescent="0.2">
      <c r="A33" s="69"/>
      <c r="B33" s="69"/>
      <c r="C33" s="70" t="s">
        <v>154</v>
      </c>
      <c r="D33" s="69"/>
      <c r="E33" s="69"/>
      <c r="F33" s="69"/>
      <c r="G33" s="69"/>
      <c r="H33" s="27" t="s">
        <v>144</v>
      </c>
    </row>
    <row r="34" spans="1:8" x14ac:dyDescent="0.2">
      <c r="A34" s="69"/>
      <c r="B34" s="69"/>
      <c r="C34" s="70" t="s">
        <v>143</v>
      </c>
      <c r="D34" s="69"/>
      <c r="E34" s="69" t="s">
        <v>144</v>
      </c>
      <c r="F34" s="71" t="s">
        <v>146</v>
      </c>
      <c r="G34" s="72">
        <v>0</v>
      </c>
      <c r="H34" s="27" t="s">
        <v>144</v>
      </c>
    </row>
    <row r="35" spans="1:8" x14ac:dyDescent="0.2">
      <c r="A35" s="69"/>
      <c r="B35" s="69"/>
      <c r="C35" s="73"/>
      <c r="D35" s="69"/>
      <c r="E35" s="69"/>
      <c r="F35" s="74"/>
      <c r="G35" s="74"/>
      <c r="H35" s="27" t="s">
        <v>144</v>
      </c>
    </row>
    <row r="36" spans="1:8" x14ac:dyDescent="0.2">
      <c r="A36" s="69"/>
      <c r="B36" s="69"/>
      <c r="C36" s="70" t="s">
        <v>155</v>
      </c>
      <c r="D36" s="69"/>
      <c r="E36" s="69"/>
      <c r="F36" s="74"/>
      <c r="G36" s="74"/>
      <c r="H36" s="27" t="s">
        <v>144</v>
      </c>
    </row>
    <row r="37" spans="1:8" x14ac:dyDescent="0.2">
      <c r="A37" s="69"/>
      <c r="B37" s="69"/>
      <c r="C37" s="70" t="s">
        <v>143</v>
      </c>
      <c r="D37" s="69"/>
      <c r="E37" s="69" t="s">
        <v>144</v>
      </c>
      <c r="F37" s="71" t="s">
        <v>146</v>
      </c>
      <c r="G37" s="72">
        <v>0</v>
      </c>
      <c r="H37" s="27" t="s">
        <v>144</v>
      </c>
    </row>
    <row r="38" spans="1:8" x14ac:dyDescent="0.2">
      <c r="A38" s="69"/>
      <c r="B38" s="69"/>
      <c r="C38" s="73"/>
      <c r="D38" s="69"/>
      <c r="E38" s="69"/>
      <c r="F38" s="74"/>
      <c r="G38" s="74"/>
      <c r="H38" s="27" t="s">
        <v>144</v>
      </c>
    </row>
    <row r="39" spans="1:8" x14ac:dyDescent="0.2">
      <c r="A39" s="69"/>
      <c r="B39" s="69"/>
      <c r="C39" s="70" t="s">
        <v>156</v>
      </c>
      <c r="D39" s="69"/>
      <c r="E39" s="69"/>
      <c r="F39" s="75">
        <v>0</v>
      </c>
      <c r="G39" s="72">
        <v>0</v>
      </c>
      <c r="H39" s="27" t="s">
        <v>144</v>
      </c>
    </row>
    <row r="40" spans="1:8" x14ac:dyDescent="0.2">
      <c r="A40" s="69"/>
      <c r="B40" s="69"/>
      <c r="C40" s="73"/>
      <c r="D40" s="69"/>
      <c r="E40" s="69"/>
      <c r="F40" s="74"/>
      <c r="G40" s="74"/>
      <c r="H40" s="27" t="s">
        <v>144</v>
      </c>
    </row>
    <row r="41" spans="1:8" x14ac:dyDescent="0.2">
      <c r="A41" s="69"/>
      <c r="B41" s="69"/>
      <c r="C41" s="70" t="s">
        <v>157</v>
      </c>
      <c r="D41" s="69"/>
      <c r="E41" s="69"/>
      <c r="F41" s="74"/>
      <c r="G41" s="74"/>
      <c r="H41" s="27" t="s">
        <v>144</v>
      </c>
    </row>
    <row r="42" spans="1:8" x14ac:dyDescent="0.2">
      <c r="A42" s="69"/>
      <c r="B42" s="69"/>
      <c r="C42" s="70" t="s">
        <v>158</v>
      </c>
      <c r="D42" s="69"/>
      <c r="E42" s="69"/>
      <c r="F42" s="74"/>
      <c r="G42" s="74"/>
      <c r="H42" s="27" t="s">
        <v>144</v>
      </c>
    </row>
    <row r="43" spans="1:8" x14ac:dyDescent="0.2">
      <c r="A43" s="69"/>
      <c r="B43" s="69"/>
      <c r="C43" s="70" t="s">
        <v>143</v>
      </c>
      <c r="D43" s="69"/>
      <c r="E43" s="69" t="s">
        <v>144</v>
      </c>
      <c r="F43" s="71" t="s">
        <v>146</v>
      </c>
      <c r="G43" s="72">
        <v>0</v>
      </c>
      <c r="H43" s="27" t="s">
        <v>144</v>
      </c>
    </row>
    <row r="44" spans="1:8" x14ac:dyDescent="0.2">
      <c r="A44" s="69"/>
      <c r="B44" s="69"/>
      <c r="C44" s="73"/>
      <c r="D44" s="69"/>
      <c r="E44" s="69"/>
      <c r="F44" s="74"/>
      <c r="G44" s="74"/>
      <c r="H44" s="27" t="s">
        <v>144</v>
      </c>
    </row>
    <row r="45" spans="1:8" x14ac:dyDescent="0.2">
      <c r="A45" s="69"/>
      <c r="B45" s="69"/>
      <c r="C45" s="70" t="s">
        <v>159</v>
      </c>
      <c r="D45" s="69"/>
      <c r="E45" s="69"/>
      <c r="F45" s="74"/>
      <c r="G45" s="74"/>
      <c r="H45" s="27" t="s">
        <v>144</v>
      </c>
    </row>
    <row r="46" spans="1:8" x14ac:dyDescent="0.2">
      <c r="A46" s="69"/>
      <c r="B46" s="69"/>
      <c r="C46" s="70" t="s">
        <v>143</v>
      </c>
      <c r="D46" s="69"/>
      <c r="E46" s="69" t="s">
        <v>144</v>
      </c>
      <c r="F46" s="71" t="s">
        <v>146</v>
      </c>
      <c r="G46" s="72">
        <v>0</v>
      </c>
      <c r="H46" s="27" t="s">
        <v>144</v>
      </c>
    </row>
    <row r="47" spans="1:8" x14ac:dyDescent="0.2">
      <c r="A47" s="69"/>
      <c r="B47" s="69"/>
      <c r="C47" s="73"/>
      <c r="D47" s="69"/>
      <c r="E47" s="69"/>
      <c r="F47" s="74"/>
      <c r="G47" s="74"/>
      <c r="H47" s="27" t="s">
        <v>144</v>
      </c>
    </row>
    <row r="48" spans="1:8" x14ac:dyDescent="0.2">
      <c r="A48" s="69"/>
      <c r="B48" s="69"/>
      <c r="C48" s="70" t="s">
        <v>160</v>
      </c>
      <c r="D48" s="69"/>
      <c r="E48" s="69"/>
      <c r="F48" s="74"/>
      <c r="G48" s="74"/>
      <c r="H48" s="27" t="s">
        <v>144</v>
      </c>
    </row>
    <row r="49" spans="1:8" x14ac:dyDescent="0.2">
      <c r="A49" s="69"/>
      <c r="B49" s="69"/>
      <c r="C49" s="70" t="s">
        <v>143</v>
      </c>
      <c r="D49" s="69"/>
      <c r="E49" s="69" t="s">
        <v>144</v>
      </c>
      <c r="F49" s="71" t="s">
        <v>146</v>
      </c>
      <c r="G49" s="72">
        <v>0</v>
      </c>
      <c r="H49" s="27" t="s">
        <v>144</v>
      </c>
    </row>
    <row r="50" spans="1:8" x14ac:dyDescent="0.2">
      <c r="A50" s="69"/>
      <c r="B50" s="69"/>
      <c r="C50" s="73"/>
      <c r="D50" s="69"/>
      <c r="E50" s="69"/>
      <c r="F50" s="74"/>
      <c r="G50" s="74"/>
      <c r="H50" s="27" t="s">
        <v>144</v>
      </c>
    </row>
    <row r="51" spans="1:8" x14ac:dyDescent="0.2">
      <c r="A51" s="69"/>
      <c r="B51" s="69"/>
      <c r="C51" s="70" t="s">
        <v>161</v>
      </c>
      <c r="D51" s="69"/>
      <c r="E51" s="69"/>
      <c r="F51" s="74"/>
      <c r="G51" s="74"/>
      <c r="H51" s="27" t="s">
        <v>144</v>
      </c>
    </row>
    <row r="52" spans="1:8" x14ac:dyDescent="0.2">
      <c r="A52" s="76">
        <v>1</v>
      </c>
      <c r="B52" s="77"/>
      <c r="C52" s="77" t="s">
        <v>162</v>
      </c>
      <c r="D52" s="77"/>
      <c r="E52" s="78"/>
      <c r="F52" s="79">
        <v>451.84671319799997</v>
      </c>
      <c r="G52" s="80">
        <v>4.1255489999999999E-2</v>
      </c>
      <c r="H52" s="27">
        <v>5.95</v>
      </c>
    </row>
    <row r="53" spans="1:8" x14ac:dyDescent="0.2">
      <c r="A53" s="69"/>
      <c r="B53" s="69"/>
      <c r="C53" s="70" t="s">
        <v>143</v>
      </c>
      <c r="D53" s="69"/>
      <c r="E53" s="69" t="s">
        <v>144</v>
      </c>
      <c r="F53" s="75">
        <v>451.84671319799997</v>
      </c>
      <c r="G53" s="72">
        <v>4.1255489999999999E-2</v>
      </c>
      <c r="H53" s="27" t="s">
        <v>144</v>
      </c>
    </row>
    <row r="54" spans="1:8" x14ac:dyDescent="0.2">
      <c r="A54" s="69"/>
      <c r="B54" s="69"/>
      <c r="C54" s="73"/>
      <c r="D54" s="69"/>
      <c r="E54" s="69"/>
      <c r="F54" s="74"/>
      <c r="G54" s="74"/>
      <c r="H54" s="27" t="s">
        <v>144</v>
      </c>
    </row>
    <row r="55" spans="1:8" x14ac:dyDescent="0.2">
      <c r="A55" s="69"/>
      <c r="B55" s="69"/>
      <c r="C55" s="70" t="s">
        <v>163</v>
      </c>
      <c r="D55" s="69"/>
      <c r="E55" s="69"/>
      <c r="F55" s="75">
        <v>451.84671319799997</v>
      </c>
      <c r="G55" s="72">
        <v>4.1255489999999999E-2</v>
      </c>
      <c r="H55" s="27" t="s">
        <v>144</v>
      </c>
    </row>
    <row r="56" spans="1:8" x14ac:dyDescent="0.2">
      <c r="A56" s="69"/>
      <c r="B56" s="69"/>
      <c r="C56" s="74"/>
      <c r="D56" s="69"/>
      <c r="E56" s="69"/>
      <c r="F56" s="69"/>
      <c r="G56" s="69"/>
      <c r="H56" s="27" t="s">
        <v>144</v>
      </c>
    </row>
    <row r="57" spans="1:8" x14ac:dyDescent="0.2">
      <c r="A57" s="69"/>
      <c r="B57" s="69"/>
      <c r="C57" s="70" t="s">
        <v>164</v>
      </c>
      <c r="D57" s="69"/>
      <c r="E57" s="69"/>
      <c r="F57" s="69"/>
      <c r="G57" s="69"/>
      <c r="H57" s="27" t="s">
        <v>144</v>
      </c>
    </row>
    <row r="58" spans="1:8" ht="25.5" x14ac:dyDescent="0.2">
      <c r="A58" s="69"/>
      <c r="B58" s="69"/>
      <c r="C58" s="81" t="s">
        <v>1084</v>
      </c>
      <c r="D58" s="69"/>
      <c r="E58" s="69"/>
      <c r="F58" s="69"/>
      <c r="G58" s="69"/>
      <c r="H58" s="27" t="s">
        <v>144</v>
      </c>
    </row>
    <row r="59" spans="1:8" x14ac:dyDescent="0.2">
      <c r="A59" s="76">
        <v>1</v>
      </c>
      <c r="B59" s="77" t="s">
        <v>1077</v>
      </c>
      <c r="C59" s="77" t="s">
        <v>1078</v>
      </c>
      <c r="D59" s="77"/>
      <c r="E59" s="82">
        <v>8282595.0219999999</v>
      </c>
      <c r="F59" s="79">
        <v>10545.821524684001</v>
      </c>
      <c r="G59" s="80">
        <v>0.96287747999999995</v>
      </c>
      <c r="H59" s="27" t="s">
        <v>144</v>
      </c>
    </row>
    <row r="60" spans="1:8" x14ac:dyDescent="0.2">
      <c r="A60" s="69"/>
      <c r="B60" s="69"/>
      <c r="C60" s="70" t="s">
        <v>143</v>
      </c>
      <c r="D60" s="69"/>
      <c r="E60" s="69" t="s">
        <v>144</v>
      </c>
      <c r="F60" s="75">
        <v>10545.821524684001</v>
      </c>
      <c r="G60" s="72">
        <v>0.96287747999999995</v>
      </c>
      <c r="H60" s="27" t="s">
        <v>144</v>
      </c>
    </row>
    <row r="61" spans="1:8" x14ac:dyDescent="0.2">
      <c r="A61" s="69"/>
      <c r="B61" s="69"/>
      <c r="C61" s="73"/>
      <c r="D61" s="69"/>
      <c r="E61" s="69"/>
      <c r="F61" s="74"/>
      <c r="G61" s="74"/>
      <c r="H61" s="27" t="s">
        <v>144</v>
      </c>
    </row>
    <row r="62" spans="1:8" x14ac:dyDescent="0.2">
      <c r="A62" s="69"/>
      <c r="B62" s="69"/>
      <c r="C62" s="70" t="s">
        <v>166</v>
      </c>
      <c r="D62" s="69"/>
      <c r="E62" s="69"/>
      <c r="F62" s="69"/>
      <c r="G62" s="69"/>
      <c r="H62" s="27" t="s">
        <v>144</v>
      </c>
    </row>
    <row r="63" spans="1:8" x14ac:dyDescent="0.2">
      <c r="A63" s="69"/>
      <c r="B63" s="69"/>
      <c r="C63" s="70" t="s">
        <v>167</v>
      </c>
      <c r="D63" s="69"/>
      <c r="E63" s="69"/>
      <c r="F63" s="69"/>
      <c r="G63" s="69"/>
      <c r="H63" s="27" t="s">
        <v>144</v>
      </c>
    </row>
    <row r="64" spans="1:8" x14ac:dyDescent="0.2">
      <c r="A64" s="69"/>
      <c r="B64" s="69"/>
      <c r="C64" s="70" t="s">
        <v>143</v>
      </c>
      <c r="D64" s="69"/>
      <c r="E64" s="69" t="s">
        <v>144</v>
      </c>
      <c r="F64" s="71" t="s">
        <v>146</v>
      </c>
      <c r="G64" s="72">
        <v>0</v>
      </c>
      <c r="H64" s="27" t="s">
        <v>144</v>
      </c>
    </row>
    <row r="65" spans="1:17" x14ac:dyDescent="0.2">
      <c r="A65" s="69"/>
      <c r="B65" s="69"/>
      <c r="C65" s="73"/>
      <c r="D65" s="69"/>
      <c r="E65" s="69"/>
      <c r="F65" s="74"/>
      <c r="G65" s="74"/>
      <c r="H65" s="27" t="s">
        <v>144</v>
      </c>
    </row>
    <row r="66" spans="1:17" x14ac:dyDescent="0.2">
      <c r="A66" s="69"/>
      <c r="B66" s="69"/>
      <c r="C66" s="70" t="s">
        <v>168</v>
      </c>
      <c r="D66" s="69"/>
      <c r="E66" s="69"/>
      <c r="F66" s="74"/>
      <c r="G66" s="74"/>
      <c r="H66" s="27" t="s">
        <v>144</v>
      </c>
    </row>
    <row r="67" spans="1:17" x14ac:dyDescent="0.2">
      <c r="A67" s="69"/>
      <c r="B67" s="69"/>
      <c r="C67" s="70" t="s">
        <v>143</v>
      </c>
      <c r="D67" s="69"/>
      <c r="E67" s="69" t="s">
        <v>144</v>
      </c>
      <c r="F67" s="71" t="s">
        <v>146</v>
      </c>
      <c r="G67" s="72">
        <v>0</v>
      </c>
      <c r="H67" s="27" t="s">
        <v>144</v>
      </c>
    </row>
    <row r="68" spans="1:17" x14ac:dyDescent="0.2">
      <c r="A68" s="69"/>
      <c r="B68" s="69"/>
      <c r="C68" s="73"/>
      <c r="D68" s="69"/>
      <c r="E68" s="69"/>
      <c r="F68" s="74"/>
      <c r="G68" s="74"/>
      <c r="H68" s="27" t="s">
        <v>144</v>
      </c>
    </row>
    <row r="69" spans="1:17" x14ac:dyDescent="0.2">
      <c r="A69" s="78"/>
      <c r="B69" s="77"/>
      <c r="C69" s="83" t="s">
        <v>169</v>
      </c>
      <c r="D69" s="77"/>
      <c r="E69" s="78"/>
      <c r="F69" s="79">
        <v>-45.265982700000002</v>
      </c>
      <c r="G69" s="80">
        <v>-4.1329699999999997E-3</v>
      </c>
      <c r="H69" s="27" t="s">
        <v>144</v>
      </c>
    </row>
    <row r="70" spans="1:17" x14ac:dyDescent="0.2">
      <c r="A70" s="73"/>
      <c r="B70" s="73"/>
      <c r="C70" s="70" t="s">
        <v>170</v>
      </c>
      <c r="D70" s="74"/>
      <c r="E70" s="74"/>
      <c r="F70" s="75">
        <v>10952.402255182</v>
      </c>
      <c r="G70" s="84">
        <v>1</v>
      </c>
      <c r="H70" s="27" t="s">
        <v>144</v>
      </c>
    </row>
    <row r="71" spans="1:17" x14ac:dyDescent="0.2">
      <c r="A71" s="85"/>
      <c r="B71" s="85"/>
      <c r="C71" s="85"/>
      <c r="D71" s="86"/>
      <c r="E71" s="86"/>
      <c r="F71" s="86"/>
      <c r="G71" s="86"/>
    </row>
    <row r="72" spans="1:17" x14ac:dyDescent="0.2">
      <c r="A72" s="43"/>
      <c r="B72" s="242" t="s">
        <v>873</v>
      </c>
      <c r="C72" s="242"/>
      <c r="D72" s="242"/>
      <c r="E72" s="242"/>
      <c r="F72" s="242"/>
      <c r="G72" s="242"/>
      <c r="H72" s="242"/>
      <c r="J72" s="45"/>
    </row>
    <row r="73" spans="1:17" x14ac:dyDescent="0.2">
      <c r="A73" s="43"/>
      <c r="B73" s="242" t="s">
        <v>874</v>
      </c>
      <c r="C73" s="242"/>
      <c r="D73" s="242"/>
      <c r="E73" s="242"/>
      <c r="F73" s="242"/>
      <c r="G73" s="242"/>
      <c r="H73" s="242"/>
      <c r="J73" s="45"/>
    </row>
    <row r="74" spans="1:17" x14ac:dyDescent="0.2">
      <c r="A74" s="43"/>
      <c r="B74" s="242" t="s">
        <v>875</v>
      </c>
      <c r="C74" s="242"/>
      <c r="D74" s="242"/>
      <c r="E74" s="242"/>
      <c r="F74" s="242"/>
      <c r="G74" s="242"/>
      <c r="H74" s="242"/>
      <c r="J74" s="45"/>
    </row>
    <row r="75" spans="1:17" s="88" customFormat="1" ht="66.75" customHeight="1" x14ac:dyDescent="0.25">
      <c r="A75" s="87"/>
      <c r="B75" s="243" t="s">
        <v>876</v>
      </c>
      <c r="C75" s="243"/>
      <c r="D75" s="243"/>
      <c r="E75" s="243"/>
      <c r="F75" s="243"/>
      <c r="G75" s="243"/>
      <c r="H75" s="243"/>
      <c r="I75"/>
      <c r="J75" s="45"/>
      <c r="K75"/>
      <c r="L75"/>
      <c r="M75"/>
      <c r="N75"/>
      <c r="O75"/>
      <c r="P75"/>
      <c r="Q75"/>
    </row>
    <row r="76" spans="1:17" x14ac:dyDescent="0.2">
      <c r="A76" s="43"/>
      <c r="B76" s="242" t="s">
        <v>877</v>
      </c>
      <c r="C76" s="242"/>
      <c r="D76" s="242"/>
      <c r="E76" s="242"/>
      <c r="F76" s="242"/>
      <c r="G76" s="242"/>
      <c r="H76" s="242"/>
      <c r="J76" s="45"/>
    </row>
    <row r="77" spans="1:17" x14ac:dyDescent="0.2">
      <c r="A77" s="48"/>
      <c r="B77" s="48"/>
      <c r="C77" s="48"/>
      <c r="D77" s="49"/>
      <c r="E77" s="49"/>
      <c r="F77" s="49"/>
      <c r="G77" s="49"/>
    </row>
    <row r="78" spans="1:17" x14ac:dyDescent="0.2">
      <c r="A78" s="48"/>
      <c r="B78" s="251" t="s">
        <v>171</v>
      </c>
      <c r="C78" s="252"/>
      <c r="D78" s="253"/>
      <c r="E78" s="50"/>
      <c r="F78" s="49"/>
      <c r="G78" s="49"/>
    </row>
    <row r="79" spans="1:17" ht="28.5" customHeight="1" x14ac:dyDescent="0.2">
      <c r="A79" s="48"/>
      <c r="B79" s="247" t="s">
        <v>172</v>
      </c>
      <c r="C79" s="248"/>
      <c r="D79" s="70" t="s">
        <v>173</v>
      </c>
      <c r="E79" s="50"/>
      <c r="F79" s="49"/>
      <c r="G79" s="49"/>
    </row>
    <row r="80" spans="1:17" ht="12.75" customHeight="1" x14ac:dyDescent="0.2">
      <c r="A80" s="48"/>
      <c r="B80" s="249" t="s">
        <v>879</v>
      </c>
      <c r="C80" s="250"/>
      <c r="D80" s="70" t="s">
        <v>173</v>
      </c>
      <c r="E80" s="50"/>
      <c r="F80" s="49"/>
      <c r="G80" s="49"/>
    </row>
    <row r="81" spans="1:10" x14ac:dyDescent="0.2">
      <c r="A81" s="48"/>
      <c r="B81" s="247" t="s">
        <v>174</v>
      </c>
      <c r="C81" s="248"/>
      <c r="D81" s="74" t="s">
        <v>144</v>
      </c>
      <c r="E81" s="50"/>
      <c r="F81" s="49"/>
      <c r="G81" s="49"/>
    </row>
    <row r="82" spans="1:10" x14ac:dyDescent="0.2">
      <c r="A82" s="54"/>
      <c r="B82" s="89" t="s">
        <v>144</v>
      </c>
      <c r="C82" s="89" t="s">
        <v>878</v>
      </c>
      <c r="D82" s="89" t="s">
        <v>175</v>
      </c>
      <c r="E82" s="54"/>
      <c r="F82" s="54"/>
      <c r="G82" s="54"/>
      <c r="H82" s="54"/>
      <c r="J82" s="45"/>
    </row>
    <row r="83" spans="1:10" x14ac:dyDescent="0.2">
      <c r="A83" s="54"/>
      <c r="B83" s="90" t="s">
        <v>176</v>
      </c>
      <c r="C83" s="91">
        <v>45747</v>
      </c>
      <c r="D83" s="91">
        <v>45777</v>
      </c>
      <c r="E83" s="54"/>
      <c r="F83" s="54"/>
      <c r="G83" s="54"/>
      <c r="J83" s="45"/>
    </row>
    <row r="84" spans="1:10" x14ac:dyDescent="0.2">
      <c r="A84" s="58"/>
      <c r="B84" s="77" t="s">
        <v>177</v>
      </c>
      <c r="C84" s="92">
        <v>34.539099999999998</v>
      </c>
      <c r="D84" s="92">
        <v>34.159700000000001</v>
      </c>
      <c r="E84" s="58"/>
      <c r="F84" s="60"/>
      <c r="G84" s="61"/>
    </row>
    <row r="85" spans="1:10" x14ac:dyDescent="0.2">
      <c r="A85" s="58"/>
      <c r="B85" s="77" t="s">
        <v>1079</v>
      </c>
      <c r="C85" s="92">
        <v>30.716999999999999</v>
      </c>
      <c r="D85" s="92">
        <v>30.3796</v>
      </c>
      <c r="E85" s="58"/>
      <c r="F85" s="60"/>
      <c r="G85" s="61"/>
    </row>
    <row r="86" spans="1:10" x14ac:dyDescent="0.2">
      <c r="A86" s="58"/>
      <c r="B86" s="77" t="s">
        <v>178</v>
      </c>
      <c r="C86" s="92">
        <v>31.623699999999999</v>
      </c>
      <c r="D86" s="92">
        <v>31.255199999999999</v>
      </c>
      <c r="E86" s="58"/>
      <c r="F86" s="60"/>
      <c r="G86" s="61"/>
    </row>
    <row r="87" spans="1:10" x14ac:dyDescent="0.2">
      <c r="A87" s="58"/>
      <c r="B87" s="77" t="s">
        <v>1080</v>
      </c>
      <c r="C87" s="92">
        <v>27.098700000000001</v>
      </c>
      <c r="D87" s="92">
        <v>26.783000000000001</v>
      </c>
      <c r="E87" s="58"/>
      <c r="F87" s="60"/>
      <c r="G87" s="61"/>
    </row>
    <row r="88" spans="1:10" x14ac:dyDescent="0.2">
      <c r="A88" s="58"/>
      <c r="B88" s="58"/>
      <c r="C88" s="58"/>
      <c r="D88" s="58"/>
      <c r="E88" s="58"/>
      <c r="F88" s="58"/>
      <c r="G88" s="58"/>
    </row>
    <row r="89" spans="1:10" x14ac:dyDescent="0.2">
      <c r="A89" s="58"/>
      <c r="B89" s="247" t="s">
        <v>1081</v>
      </c>
      <c r="C89" s="248"/>
      <c r="D89" s="81" t="s">
        <v>173</v>
      </c>
      <c r="E89" s="58"/>
      <c r="F89" s="58"/>
      <c r="G89" s="58"/>
    </row>
    <row r="90" spans="1:10" x14ac:dyDescent="0.2">
      <c r="A90" s="58"/>
      <c r="B90" s="93"/>
      <c r="C90" s="93"/>
      <c r="D90" s="93"/>
      <c r="E90" s="58"/>
      <c r="F90" s="58"/>
      <c r="G90" s="58"/>
    </row>
    <row r="91" spans="1:10" x14ac:dyDescent="0.2">
      <c r="A91" s="54"/>
      <c r="B91" s="249" t="s">
        <v>179</v>
      </c>
      <c r="C91" s="250"/>
      <c r="D91" s="81" t="s">
        <v>173</v>
      </c>
      <c r="E91" s="65"/>
      <c r="F91" s="54"/>
      <c r="G91" s="54"/>
      <c r="I91" s="94"/>
    </row>
    <row r="92" spans="1:10" ht="25.5" x14ac:dyDescent="0.2">
      <c r="A92" s="54"/>
      <c r="B92" s="249" t="s">
        <v>180</v>
      </c>
      <c r="C92" s="250"/>
      <c r="D92" s="81" t="str">
        <f>"Rs. "&amp;TEXT(F60,"0,000.00")&amp;" Lacs"</f>
        <v>Rs. 10,545.82 Lacs</v>
      </c>
      <c r="E92" s="65"/>
      <c r="F92" s="54"/>
      <c r="G92" s="54"/>
      <c r="I92" s="94"/>
    </row>
    <row r="93" spans="1:10" x14ac:dyDescent="0.2">
      <c r="A93" s="54"/>
      <c r="B93" s="249" t="s">
        <v>181</v>
      </c>
      <c r="C93" s="250"/>
      <c r="D93" s="81" t="s">
        <v>173</v>
      </c>
      <c r="E93" s="65"/>
      <c r="F93" s="54"/>
      <c r="G93" s="54"/>
      <c r="I93" s="94"/>
    </row>
    <row r="94" spans="1:10" x14ac:dyDescent="0.2">
      <c r="A94" s="54"/>
      <c r="B94" s="249" t="s">
        <v>182</v>
      </c>
      <c r="C94" s="250"/>
      <c r="D94" s="95">
        <v>0</v>
      </c>
      <c r="E94" s="54"/>
      <c r="F94" s="44"/>
      <c r="G94" s="64"/>
      <c r="I94" s="94"/>
    </row>
    <row r="95" spans="1:10" x14ac:dyDescent="0.2">
      <c r="I95" s="94"/>
    </row>
    <row r="96" spans="1:10" x14ac:dyDescent="0.2">
      <c r="B96" s="236" t="s">
        <v>881</v>
      </c>
      <c r="C96" s="236"/>
    </row>
    <row r="98" spans="2:4" ht="153.75" customHeight="1" x14ac:dyDescent="0.2"/>
    <row r="101" spans="2:4" x14ac:dyDescent="0.2">
      <c r="B101" s="67" t="s">
        <v>882</v>
      </c>
      <c r="C101" s="68"/>
      <c r="D101" s="67"/>
    </row>
    <row r="102" spans="2:4" x14ac:dyDescent="0.2">
      <c r="B102" s="67" t="s">
        <v>1085</v>
      </c>
      <c r="D102" s="67"/>
    </row>
    <row r="103" spans="2:4" ht="165" customHeigh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sheetData>
  <mergeCells count="18">
    <mergeCell ref="B96:C96"/>
    <mergeCell ref="B94:C94"/>
    <mergeCell ref="A1:H1"/>
    <mergeCell ref="A2:H2"/>
    <mergeCell ref="A3:H3"/>
    <mergeCell ref="B72:H72"/>
    <mergeCell ref="B73:H73"/>
    <mergeCell ref="B74:H74"/>
    <mergeCell ref="B75:H75"/>
    <mergeCell ref="B76:H76"/>
    <mergeCell ref="B89:C89"/>
    <mergeCell ref="B93:C93"/>
    <mergeCell ref="B91:C91"/>
    <mergeCell ref="B92:C92"/>
    <mergeCell ref="B78:D78"/>
    <mergeCell ref="B79:C79"/>
    <mergeCell ref="B80:C80"/>
    <mergeCell ref="B81:C81"/>
  </mergeCells>
  <hyperlinks>
    <hyperlink ref="I1" location="Index!B2" display="Index" xr:uid="{205CEDE0-C8C5-4242-B721-355401FBC87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C771-003A-4664-BEBD-3D98DAE5FEC2}">
  <sheetPr>
    <outlinePr summaryBelow="0" summaryRight="0"/>
  </sheetPr>
  <dimension ref="A1:Q229"/>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13.5703125" bestFit="1" customWidth="1"/>
    <col min="6" max="6" width="10.140625" bestFit="1" customWidth="1"/>
    <col min="7" max="7" width="14" bestFit="1" customWidth="1"/>
    <col min="8" max="8" width="9.7109375"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817</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1059</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638948</v>
      </c>
      <c r="F7" s="31">
        <v>12299.749</v>
      </c>
      <c r="G7" s="32">
        <v>4.742503E-2</v>
      </c>
      <c r="H7" s="27" t="s">
        <v>144</v>
      </c>
    </row>
    <row r="8" spans="1:9" x14ac:dyDescent="0.2">
      <c r="A8" s="28">
        <v>2</v>
      </c>
      <c r="B8" s="29" t="s">
        <v>11</v>
      </c>
      <c r="C8" s="29" t="s">
        <v>12</v>
      </c>
      <c r="D8" s="29" t="s">
        <v>13</v>
      </c>
      <c r="E8" s="30">
        <v>848714</v>
      </c>
      <c r="F8" s="31">
        <v>11924.431699999999</v>
      </c>
      <c r="G8" s="32">
        <v>4.5977900000000002E-2</v>
      </c>
      <c r="H8" s="27" t="s">
        <v>144</v>
      </c>
    </row>
    <row r="9" spans="1:9" x14ac:dyDescent="0.2">
      <c r="A9" s="28">
        <v>3</v>
      </c>
      <c r="B9" s="29" t="s">
        <v>14</v>
      </c>
      <c r="C9" s="29" t="s">
        <v>15</v>
      </c>
      <c r="D9" s="29" t="s">
        <v>16</v>
      </c>
      <c r="E9" s="30">
        <v>545384</v>
      </c>
      <c r="F9" s="31">
        <v>10168.68468</v>
      </c>
      <c r="G9" s="32">
        <v>3.9208130000000001E-2</v>
      </c>
      <c r="H9" s="27" t="s">
        <v>144</v>
      </c>
    </row>
    <row r="10" spans="1:9" x14ac:dyDescent="0.2">
      <c r="A10" s="28">
        <v>4</v>
      </c>
      <c r="B10" s="29" t="s">
        <v>320</v>
      </c>
      <c r="C10" s="29" t="s">
        <v>321</v>
      </c>
      <c r="D10" s="29" t="s">
        <v>199</v>
      </c>
      <c r="E10" s="30">
        <v>582407</v>
      </c>
      <c r="F10" s="31">
        <v>8736.6874069999994</v>
      </c>
      <c r="G10" s="32">
        <v>3.3686679999999997E-2</v>
      </c>
      <c r="H10" s="27" t="s">
        <v>144</v>
      </c>
    </row>
    <row r="11" spans="1:9" x14ac:dyDescent="0.2">
      <c r="A11" s="28">
        <v>5</v>
      </c>
      <c r="B11" s="29" t="s">
        <v>503</v>
      </c>
      <c r="C11" s="29" t="s">
        <v>504</v>
      </c>
      <c r="D11" s="29" t="s">
        <v>251</v>
      </c>
      <c r="E11" s="30">
        <v>290993</v>
      </c>
      <c r="F11" s="31">
        <v>8522.6029839999992</v>
      </c>
      <c r="G11" s="32">
        <v>3.2861219999999997E-2</v>
      </c>
      <c r="H11" s="27" t="s">
        <v>144</v>
      </c>
    </row>
    <row r="12" spans="1:9" x14ac:dyDescent="0.2">
      <c r="A12" s="28">
        <v>6</v>
      </c>
      <c r="B12" s="29" t="s">
        <v>322</v>
      </c>
      <c r="C12" s="29" t="s">
        <v>323</v>
      </c>
      <c r="D12" s="29" t="s">
        <v>28</v>
      </c>
      <c r="E12" s="30">
        <v>709290</v>
      </c>
      <c r="F12" s="31">
        <v>8405.0864999999994</v>
      </c>
      <c r="G12" s="32">
        <v>3.2408100000000002E-2</v>
      </c>
      <c r="H12" s="27" t="s">
        <v>144</v>
      </c>
    </row>
    <row r="13" spans="1:9" x14ac:dyDescent="0.2">
      <c r="A13" s="28">
        <v>7</v>
      </c>
      <c r="B13" s="29" t="s">
        <v>17</v>
      </c>
      <c r="C13" s="29" t="s">
        <v>18</v>
      </c>
      <c r="D13" s="29" t="s">
        <v>19</v>
      </c>
      <c r="E13" s="30">
        <v>250293</v>
      </c>
      <c r="F13" s="31">
        <v>8362.2891299999992</v>
      </c>
      <c r="G13" s="32">
        <v>3.224308E-2</v>
      </c>
      <c r="H13" s="27" t="s">
        <v>144</v>
      </c>
    </row>
    <row r="14" spans="1:9" x14ac:dyDescent="0.2">
      <c r="A14" s="28">
        <v>8</v>
      </c>
      <c r="B14" s="29" t="s">
        <v>26</v>
      </c>
      <c r="C14" s="29" t="s">
        <v>27</v>
      </c>
      <c r="D14" s="29" t="s">
        <v>28</v>
      </c>
      <c r="E14" s="30">
        <v>466276</v>
      </c>
      <c r="F14" s="31">
        <v>6653.7585200000003</v>
      </c>
      <c r="G14" s="32">
        <v>2.5655379999999998E-2</v>
      </c>
      <c r="H14" s="27" t="s">
        <v>144</v>
      </c>
    </row>
    <row r="15" spans="1:9" ht="25.5" x14ac:dyDescent="0.2">
      <c r="A15" s="28">
        <v>9</v>
      </c>
      <c r="B15" s="29" t="s">
        <v>23</v>
      </c>
      <c r="C15" s="29" t="s">
        <v>24</v>
      </c>
      <c r="D15" s="29" t="s">
        <v>25</v>
      </c>
      <c r="E15" s="30">
        <v>44408</v>
      </c>
      <c r="F15" s="31">
        <v>5169.5352800000001</v>
      </c>
      <c r="G15" s="32">
        <v>1.993255E-2</v>
      </c>
      <c r="H15" s="27" t="s">
        <v>144</v>
      </c>
    </row>
    <row r="16" spans="1:9" x14ac:dyDescent="0.2">
      <c r="A16" s="28">
        <v>10</v>
      </c>
      <c r="B16" s="29" t="s">
        <v>634</v>
      </c>
      <c r="C16" s="29" t="s">
        <v>635</v>
      </c>
      <c r="D16" s="29" t="s">
        <v>95</v>
      </c>
      <c r="E16" s="30">
        <v>254828</v>
      </c>
      <c r="F16" s="31">
        <v>4973.2232480000002</v>
      </c>
      <c r="G16" s="32">
        <v>1.9175620000000001E-2</v>
      </c>
      <c r="H16" s="27" t="s">
        <v>144</v>
      </c>
    </row>
    <row r="17" spans="1:8" x14ac:dyDescent="0.2">
      <c r="A17" s="28">
        <v>11</v>
      </c>
      <c r="B17" s="29" t="s">
        <v>342</v>
      </c>
      <c r="C17" s="29" t="s">
        <v>343</v>
      </c>
      <c r="D17" s="29" t="s">
        <v>344</v>
      </c>
      <c r="E17" s="30">
        <v>918860</v>
      </c>
      <c r="F17" s="31">
        <v>3912.5058800000002</v>
      </c>
      <c r="G17" s="32">
        <v>1.508573E-2</v>
      </c>
      <c r="H17" s="27" t="s">
        <v>144</v>
      </c>
    </row>
    <row r="18" spans="1:8" x14ac:dyDescent="0.2">
      <c r="A18" s="28">
        <v>12</v>
      </c>
      <c r="B18" s="29" t="s">
        <v>277</v>
      </c>
      <c r="C18" s="29" t="s">
        <v>278</v>
      </c>
      <c r="D18" s="29" t="s">
        <v>95</v>
      </c>
      <c r="E18" s="30">
        <v>636889</v>
      </c>
      <c r="F18" s="31">
        <v>3895.8500130000002</v>
      </c>
      <c r="G18" s="32">
        <v>1.502151E-2</v>
      </c>
      <c r="H18" s="27" t="s">
        <v>144</v>
      </c>
    </row>
    <row r="19" spans="1:8" x14ac:dyDescent="0.2">
      <c r="A19" s="28">
        <v>13</v>
      </c>
      <c r="B19" s="29" t="s">
        <v>51</v>
      </c>
      <c r="C19" s="29" t="s">
        <v>52</v>
      </c>
      <c r="D19" s="29" t="s">
        <v>16</v>
      </c>
      <c r="E19" s="30">
        <v>942804</v>
      </c>
      <c r="F19" s="31">
        <v>3848.525928</v>
      </c>
      <c r="G19" s="32">
        <v>1.483904E-2</v>
      </c>
      <c r="H19" s="27" t="s">
        <v>144</v>
      </c>
    </row>
    <row r="20" spans="1:8" x14ac:dyDescent="0.2">
      <c r="A20" s="28">
        <v>14</v>
      </c>
      <c r="B20" s="29" t="s">
        <v>349</v>
      </c>
      <c r="C20" s="29" t="s">
        <v>350</v>
      </c>
      <c r="D20" s="29" t="s">
        <v>289</v>
      </c>
      <c r="E20" s="30">
        <v>1504858</v>
      </c>
      <c r="F20" s="31">
        <v>3499.0958215999999</v>
      </c>
      <c r="G20" s="32">
        <v>1.349172E-2</v>
      </c>
      <c r="H20" s="27" t="s">
        <v>144</v>
      </c>
    </row>
    <row r="21" spans="1:8" x14ac:dyDescent="0.2">
      <c r="A21" s="28">
        <v>15</v>
      </c>
      <c r="B21" s="29" t="s">
        <v>38</v>
      </c>
      <c r="C21" s="29" t="s">
        <v>39</v>
      </c>
      <c r="D21" s="29" t="s">
        <v>28</v>
      </c>
      <c r="E21" s="30">
        <v>434672</v>
      </c>
      <c r="F21" s="31">
        <v>3428.0407279999999</v>
      </c>
      <c r="G21" s="32">
        <v>1.321775E-2</v>
      </c>
      <c r="H21" s="27" t="s">
        <v>144</v>
      </c>
    </row>
    <row r="22" spans="1:8" x14ac:dyDescent="0.2">
      <c r="A22" s="28">
        <v>16</v>
      </c>
      <c r="B22" s="29" t="s">
        <v>330</v>
      </c>
      <c r="C22" s="29" t="s">
        <v>331</v>
      </c>
      <c r="D22" s="29" t="s">
        <v>199</v>
      </c>
      <c r="E22" s="30">
        <v>98532</v>
      </c>
      <c r="F22" s="31">
        <v>3402.9996839999999</v>
      </c>
      <c r="G22" s="32">
        <v>1.312119E-2</v>
      </c>
      <c r="H22" s="27" t="s">
        <v>144</v>
      </c>
    </row>
    <row r="23" spans="1:8" ht="25.5" x14ac:dyDescent="0.2">
      <c r="A23" s="28">
        <v>17</v>
      </c>
      <c r="B23" s="29" t="s">
        <v>48</v>
      </c>
      <c r="C23" s="29" t="s">
        <v>49</v>
      </c>
      <c r="D23" s="29" t="s">
        <v>50</v>
      </c>
      <c r="E23" s="30">
        <v>262363</v>
      </c>
      <c r="F23" s="31">
        <v>3191.6458950000001</v>
      </c>
      <c r="G23" s="32">
        <v>1.2306259999999999E-2</v>
      </c>
      <c r="H23" s="27" t="s">
        <v>144</v>
      </c>
    </row>
    <row r="24" spans="1:8" x14ac:dyDescent="0.2">
      <c r="A24" s="28">
        <v>18</v>
      </c>
      <c r="B24" s="29" t="s">
        <v>513</v>
      </c>
      <c r="C24" s="29" t="s">
        <v>514</v>
      </c>
      <c r="D24" s="29" t="s">
        <v>199</v>
      </c>
      <c r="E24" s="30">
        <v>208865</v>
      </c>
      <c r="F24" s="31">
        <v>3139.2409499999999</v>
      </c>
      <c r="G24" s="32">
        <v>1.2104200000000001E-2</v>
      </c>
      <c r="H24" s="27" t="s">
        <v>144</v>
      </c>
    </row>
    <row r="25" spans="1:8" ht="25.5" x14ac:dyDescent="0.2">
      <c r="A25" s="28">
        <v>19</v>
      </c>
      <c r="B25" s="29" t="s">
        <v>324</v>
      </c>
      <c r="C25" s="29" t="s">
        <v>325</v>
      </c>
      <c r="D25" s="29" t="s">
        <v>193</v>
      </c>
      <c r="E25" s="30">
        <v>151171</v>
      </c>
      <c r="F25" s="31">
        <v>2769.9062330000002</v>
      </c>
      <c r="G25" s="32">
        <v>1.0680129999999999E-2</v>
      </c>
      <c r="H25" s="27" t="s">
        <v>144</v>
      </c>
    </row>
    <row r="26" spans="1:8" x14ac:dyDescent="0.2">
      <c r="A26" s="28">
        <v>20</v>
      </c>
      <c r="B26" s="29" t="s">
        <v>370</v>
      </c>
      <c r="C26" s="29" t="s">
        <v>371</v>
      </c>
      <c r="D26" s="29" t="s">
        <v>28</v>
      </c>
      <c r="E26" s="30">
        <v>6372223</v>
      </c>
      <c r="F26" s="31">
        <v>2716.4786648999998</v>
      </c>
      <c r="G26" s="32">
        <v>1.047412E-2</v>
      </c>
      <c r="H26" s="27" t="s">
        <v>144</v>
      </c>
    </row>
    <row r="27" spans="1:8" x14ac:dyDescent="0.2">
      <c r="A27" s="28">
        <v>21</v>
      </c>
      <c r="B27" s="29" t="s">
        <v>212</v>
      </c>
      <c r="C27" s="29" t="s">
        <v>213</v>
      </c>
      <c r="D27" s="29" t="s">
        <v>58</v>
      </c>
      <c r="E27" s="30">
        <v>144483</v>
      </c>
      <c r="F27" s="31">
        <v>2404.919535</v>
      </c>
      <c r="G27" s="32">
        <v>9.2728199999999993E-3</v>
      </c>
      <c r="H27" s="27" t="s">
        <v>144</v>
      </c>
    </row>
    <row r="28" spans="1:8" x14ac:dyDescent="0.2">
      <c r="A28" s="28">
        <v>22</v>
      </c>
      <c r="B28" s="29" t="s">
        <v>353</v>
      </c>
      <c r="C28" s="29" t="s">
        <v>354</v>
      </c>
      <c r="D28" s="29" t="s">
        <v>251</v>
      </c>
      <c r="E28" s="30">
        <v>351507</v>
      </c>
      <c r="F28" s="31">
        <v>2264.5838475</v>
      </c>
      <c r="G28" s="32">
        <v>8.7317200000000001E-3</v>
      </c>
      <c r="H28" s="27" t="s">
        <v>144</v>
      </c>
    </row>
    <row r="29" spans="1:8" x14ac:dyDescent="0.2">
      <c r="A29" s="28">
        <v>23</v>
      </c>
      <c r="B29" s="29" t="s">
        <v>75</v>
      </c>
      <c r="C29" s="29" t="s">
        <v>76</v>
      </c>
      <c r="D29" s="29" t="s">
        <v>77</v>
      </c>
      <c r="E29" s="30">
        <v>1190600</v>
      </c>
      <c r="F29" s="31">
        <v>2251.3055399999998</v>
      </c>
      <c r="G29" s="32">
        <v>8.6805200000000006E-3</v>
      </c>
      <c r="H29" s="27" t="s">
        <v>144</v>
      </c>
    </row>
    <row r="30" spans="1:8" x14ac:dyDescent="0.2">
      <c r="A30" s="28">
        <v>24</v>
      </c>
      <c r="B30" s="29" t="s">
        <v>433</v>
      </c>
      <c r="C30" s="29" t="s">
        <v>434</v>
      </c>
      <c r="D30" s="29" t="s">
        <v>344</v>
      </c>
      <c r="E30" s="30">
        <v>92869</v>
      </c>
      <c r="F30" s="31">
        <v>2175.0848489999998</v>
      </c>
      <c r="G30" s="32">
        <v>8.3866300000000008E-3</v>
      </c>
      <c r="H30" s="27" t="s">
        <v>144</v>
      </c>
    </row>
    <row r="31" spans="1:8" x14ac:dyDescent="0.2">
      <c r="A31" s="28">
        <v>25</v>
      </c>
      <c r="B31" s="29" t="s">
        <v>406</v>
      </c>
      <c r="C31" s="29" t="s">
        <v>407</v>
      </c>
      <c r="D31" s="29" t="s">
        <v>139</v>
      </c>
      <c r="E31" s="30">
        <v>1543468</v>
      </c>
      <c r="F31" s="31">
        <v>2162.0899743999998</v>
      </c>
      <c r="G31" s="32">
        <v>8.33653E-3</v>
      </c>
      <c r="H31" s="27" t="s">
        <v>144</v>
      </c>
    </row>
    <row r="32" spans="1:8" x14ac:dyDescent="0.2">
      <c r="A32" s="28">
        <v>26</v>
      </c>
      <c r="B32" s="29" t="s">
        <v>666</v>
      </c>
      <c r="C32" s="29" t="s">
        <v>667</v>
      </c>
      <c r="D32" s="29" t="s">
        <v>55</v>
      </c>
      <c r="E32" s="30">
        <v>85780</v>
      </c>
      <c r="F32" s="31">
        <v>2080.7654600000001</v>
      </c>
      <c r="G32" s="32">
        <v>8.0229600000000009E-3</v>
      </c>
      <c r="H32" s="27" t="s">
        <v>144</v>
      </c>
    </row>
    <row r="33" spans="1:8" x14ac:dyDescent="0.2">
      <c r="A33" s="28">
        <v>27</v>
      </c>
      <c r="B33" s="29" t="s">
        <v>34</v>
      </c>
      <c r="C33" s="29" t="s">
        <v>35</v>
      </c>
      <c r="D33" s="29" t="s">
        <v>13</v>
      </c>
      <c r="E33" s="30">
        <v>656138</v>
      </c>
      <c r="F33" s="31">
        <v>2034.355869</v>
      </c>
      <c r="G33" s="32">
        <v>7.8440100000000002E-3</v>
      </c>
      <c r="H33" s="27" t="s">
        <v>144</v>
      </c>
    </row>
    <row r="34" spans="1:8" ht="25.5" x14ac:dyDescent="0.2">
      <c r="A34" s="28">
        <v>28</v>
      </c>
      <c r="B34" s="29" t="s">
        <v>216</v>
      </c>
      <c r="C34" s="29" t="s">
        <v>217</v>
      </c>
      <c r="D34" s="29" t="s">
        <v>193</v>
      </c>
      <c r="E34" s="30">
        <v>39723</v>
      </c>
      <c r="F34" s="31">
        <v>2032.2286799999999</v>
      </c>
      <c r="G34" s="32">
        <v>7.8358100000000003E-3</v>
      </c>
      <c r="H34" s="27" t="s">
        <v>144</v>
      </c>
    </row>
    <row r="35" spans="1:8" x14ac:dyDescent="0.2">
      <c r="A35" s="28">
        <v>29</v>
      </c>
      <c r="B35" s="29" t="s">
        <v>764</v>
      </c>
      <c r="C35" s="29" t="s">
        <v>765</v>
      </c>
      <c r="D35" s="29" t="s">
        <v>251</v>
      </c>
      <c r="E35" s="30">
        <v>118734</v>
      </c>
      <c r="F35" s="31">
        <v>2027.501784</v>
      </c>
      <c r="G35" s="32">
        <v>7.8175899999999993E-3</v>
      </c>
      <c r="H35" s="27" t="s">
        <v>144</v>
      </c>
    </row>
    <row r="36" spans="1:8" x14ac:dyDescent="0.2">
      <c r="A36" s="28">
        <v>30</v>
      </c>
      <c r="B36" s="29" t="s">
        <v>374</v>
      </c>
      <c r="C36" s="29" t="s">
        <v>375</v>
      </c>
      <c r="D36" s="29" t="s">
        <v>28</v>
      </c>
      <c r="E36" s="30">
        <v>2956670</v>
      </c>
      <c r="F36" s="31">
        <v>1979.4905650000001</v>
      </c>
      <c r="G36" s="32">
        <v>7.6324699999999997E-3</v>
      </c>
      <c r="H36" s="27" t="s">
        <v>144</v>
      </c>
    </row>
    <row r="37" spans="1:8" x14ac:dyDescent="0.2">
      <c r="A37" s="28">
        <v>31</v>
      </c>
      <c r="B37" s="29" t="s">
        <v>334</v>
      </c>
      <c r="C37" s="29" t="s">
        <v>335</v>
      </c>
      <c r="D37" s="29" t="s">
        <v>289</v>
      </c>
      <c r="E37" s="30">
        <v>26061</v>
      </c>
      <c r="F37" s="31">
        <v>1842.3823950000001</v>
      </c>
      <c r="G37" s="32">
        <v>7.1038100000000003E-3</v>
      </c>
      <c r="H37" s="27" t="s">
        <v>144</v>
      </c>
    </row>
    <row r="38" spans="1:8" x14ac:dyDescent="0.2">
      <c r="A38" s="28">
        <v>32</v>
      </c>
      <c r="B38" s="29" t="s">
        <v>519</v>
      </c>
      <c r="C38" s="29" t="s">
        <v>520</v>
      </c>
      <c r="D38" s="29" t="s">
        <v>521</v>
      </c>
      <c r="E38" s="30">
        <v>475927</v>
      </c>
      <c r="F38" s="31">
        <v>1833.746731</v>
      </c>
      <c r="G38" s="32">
        <v>7.0705100000000003E-3</v>
      </c>
      <c r="H38" s="27" t="s">
        <v>144</v>
      </c>
    </row>
    <row r="39" spans="1:8" x14ac:dyDescent="0.2">
      <c r="A39" s="28">
        <v>33</v>
      </c>
      <c r="B39" s="29" t="s">
        <v>59</v>
      </c>
      <c r="C39" s="29" t="s">
        <v>60</v>
      </c>
      <c r="D39" s="29" t="s">
        <v>61</v>
      </c>
      <c r="E39" s="30">
        <v>34880</v>
      </c>
      <c r="F39" s="31">
        <v>1831.0255999999999</v>
      </c>
      <c r="G39" s="32">
        <v>7.0600200000000002E-3</v>
      </c>
      <c r="H39" s="27" t="s">
        <v>144</v>
      </c>
    </row>
    <row r="40" spans="1:8" x14ac:dyDescent="0.2">
      <c r="A40" s="28">
        <v>34</v>
      </c>
      <c r="B40" s="29" t="s">
        <v>357</v>
      </c>
      <c r="C40" s="29" t="s">
        <v>358</v>
      </c>
      <c r="D40" s="29" t="s">
        <v>55</v>
      </c>
      <c r="E40" s="30">
        <v>53729</v>
      </c>
      <c r="F40" s="31">
        <v>1815.879013</v>
      </c>
      <c r="G40" s="32">
        <v>7.0016200000000001E-3</v>
      </c>
      <c r="H40" s="27" t="s">
        <v>144</v>
      </c>
    </row>
    <row r="41" spans="1:8" x14ac:dyDescent="0.2">
      <c r="A41" s="28">
        <v>35</v>
      </c>
      <c r="B41" s="29" t="s">
        <v>249</v>
      </c>
      <c r="C41" s="29" t="s">
        <v>250</v>
      </c>
      <c r="D41" s="29" t="s">
        <v>251</v>
      </c>
      <c r="E41" s="30">
        <v>66850</v>
      </c>
      <c r="F41" s="31">
        <v>1786.232</v>
      </c>
      <c r="G41" s="32">
        <v>6.8872999999999998E-3</v>
      </c>
      <c r="H41" s="27" t="s">
        <v>144</v>
      </c>
    </row>
    <row r="42" spans="1:8" x14ac:dyDescent="0.2">
      <c r="A42" s="28">
        <v>36</v>
      </c>
      <c r="B42" s="29" t="s">
        <v>93</v>
      </c>
      <c r="C42" s="29" t="s">
        <v>94</v>
      </c>
      <c r="D42" s="29" t="s">
        <v>95</v>
      </c>
      <c r="E42" s="30">
        <v>400628</v>
      </c>
      <c r="F42" s="31">
        <v>1683.0382279999999</v>
      </c>
      <c r="G42" s="32">
        <v>6.4894100000000001E-3</v>
      </c>
      <c r="H42" s="27" t="s">
        <v>144</v>
      </c>
    </row>
    <row r="43" spans="1:8" x14ac:dyDescent="0.2">
      <c r="A43" s="28">
        <v>37</v>
      </c>
      <c r="B43" s="29" t="s">
        <v>493</v>
      </c>
      <c r="C43" s="29" t="s">
        <v>494</v>
      </c>
      <c r="D43" s="29" t="s">
        <v>95</v>
      </c>
      <c r="E43" s="30">
        <v>406125</v>
      </c>
      <c r="F43" s="31">
        <v>1654.5532499999999</v>
      </c>
      <c r="G43" s="32">
        <v>6.3795800000000001E-3</v>
      </c>
      <c r="H43" s="27" t="s">
        <v>144</v>
      </c>
    </row>
    <row r="44" spans="1:8" x14ac:dyDescent="0.2">
      <c r="A44" s="28">
        <v>38</v>
      </c>
      <c r="B44" s="29" t="s">
        <v>420</v>
      </c>
      <c r="C44" s="29" t="s">
        <v>421</v>
      </c>
      <c r="D44" s="29" t="s">
        <v>199</v>
      </c>
      <c r="E44" s="30">
        <v>101081</v>
      </c>
      <c r="F44" s="31">
        <v>1584.444675</v>
      </c>
      <c r="G44" s="32">
        <v>6.10926E-3</v>
      </c>
      <c r="H44" s="27" t="s">
        <v>144</v>
      </c>
    </row>
    <row r="45" spans="1:8" x14ac:dyDescent="0.2">
      <c r="A45" s="28">
        <v>39</v>
      </c>
      <c r="B45" s="29" t="s">
        <v>754</v>
      </c>
      <c r="C45" s="29" t="s">
        <v>755</v>
      </c>
      <c r="D45" s="29" t="s">
        <v>452</v>
      </c>
      <c r="E45" s="30">
        <v>60650</v>
      </c>
      <c r="F45" s="31">
        <v>1448.4432999999999</v>
      </c>
      <c r="G45" s="32">
        <v>5.5848699999999996E-3</v>
      </c>
      <c r="H45" s="27" t="s">
        <v>144</v>
      </c>
    </row>
    <row r="46" spans="1:8" ht="25.5" x14ac:dyDescent="0.2">
      <c r="A46" s="28">
        <v>40</v>
      </c>
      <c r="B46" s="29" t="s">
        <v>191</v>
      </c>
      <c r="C46" s="29" t="s">
        <v>192</v>
      </c>
      <c r="D46" s="29" t="s">
        <v>193</v>
      </c>
      <c r="E46" s="30">
        <v>68182</v>
      </c>
      <c r="F46" s="31">
        <v>1428.8219919999999</v>
      </c>
      <c r="G46" s="32">
        <v>5.5092099999999996E-3</v>
      </c>
      <c r="H46" s="27" t="s">
        <v>144</v>
      </c>
    </row>
    <row r="47" spans="1:8" x14ac:dyDescent="0.2">
      <c r="A47" s="28">
        <v>41</v>
      </c>
      <c r="B47" s="29" t="s">
        <v>435</v>
      </c>
      <c r="C47" s="29" t="s">
        <v>436</v>
      </c>
      <c r="D47" s="29" t="s">
        <v>28</v>
      </c>
      <c r="E47" s="30">
        <v>169240</v>
      </c>
      <c r="F47" s="31">
        <v>1418.90816</v>
      </c>
      <c r="G47" s="32">
        <v>5.4709900000000002E-3</v>
      </c>
      <c r="H47" s="27" t="s">
        <v>144</v>
      </c>
    </row>
    <row r="48" spans="1:8" ht="25.5" x14ac:dyDescent="0.2">
      <c r="A48" s="28">
        <v>42</v>
      </c>
      <c r="B48" s="29" t="s">
        <v>424</v>
      </c>
      <c r="C48" s="29" t="s">
        <v>425</v>
      </c>
      <c r="D48" s="29" t="s">
        <v>202</v>
      </c>
      <c r="E48" s="30">
        <v>112583</v>
      </c>
      <c r="F48" s="31">
        <v>1312.492614</v>
      </c>
      <c r="G48" s="32">
        <v>5.0606699999999998E-3</v>
      </c>
      <c r="H48" s="27" t="s">
        <v>144</v>
      </c>
    </row>
    <row r="49" spans="1:8" ht="25.5" x14ac:dyDescent="0.2">
      <c r="A49" s="28">
        <v>43</v>
      </c>
      <c r="B49" s="29" t="s">
        <v>96</v>
      </c>
      <c r="C49" s="29" t="s">
        <v>97</v>
      </c>
      <c r="D49" s="29" t="s">
        <v>25</v>
      </c>
      <c r="E49" s="30">
        <v>225677</v>
      </c>
      <c r="F49" s="31">
        <v>1217.9787690000001</v>
      </c>
      <c r="G49" s="32">
        <v>4.6962499999999999E-3</v>
      </c>
      <c r="H49" s="27" t="s">
        <v>144</v>
      </c>
    </row>
    <row r="50" spans="1:8" x14ac:dyDescent="0.2">
      <c r="A50" s="28">
        <v>44</v>
      </c>
      <c r="B50" s="29" t="s">
        <v>254</v>
      </c>
      <c r="C50" s="29" t="s">
        <v>255</v>
      </c>
      <c r="D50" s="29" t="s">
        <v>256</v>
      </c>
      <c r="E50" s="30">
        <v>193822</v>
      </c>
      <c r="F50" s="31">
        <v>1190.745457</v>
      </c>
      <c r="G50" s="32">
        <v>4.5912399999999999E-3</v>
      </c>
      <c r="H50" s="27" t="s">
        <v>144</v>
      </c>
    </row>
    <row r="51" spans="1:8" x14ac:dyDescent="0.2">
      <c r="A51" s="28">
        <v>45</v>
      </c>
      <c r="B51" s="29" t="s">
        <v>214</v>
      </c>
      <c r="C51" s="29" t="s">
        <v>215</v>
      </c>
      <c r="D51" s="29" t="s">
        <v>80</v>
      </c>
      <c r="E51" s="30">
        <v>235313</v>
      </c>
      <c r="F51" s="31">
        <v>1110.442047</v>
      </c>
      <c r="G51" s="32">
        <v>4.2816099999999999E-3</v>
      </c>
      <c r="H51" s="27" t="s">
        <v>144</v>
      </c>
    </row>
    <row r="52" spans="1:8" ht="25.5" x14ac:dyDescent="0.2">
      <c r="A52" s="28">
        <v>46</v>
      </c>
      <c r="B52" s="29" t="s">
        <v>184</v>
      </c>
      <c r="C52" s="29" t="s">
        <v>185</v>
      </c>
      <c r="D52" s="29" t="s">
        <v>186</v>
      </c>
      <c r="E52" s="30">
        <v>47207</v>
      </c>
      <c r="F52" s="31">
        <v>1045.257394</v>
      </c>
      <c r="G52" s="32">
        <v>4.0302799999999998E-3</v>
      </c>
      <c r="H52" s="27" t="s">
        <v>144</v>
      </c>
    </row>
    <row r="53" spans="1:8" x14ac:dyDescent="0.2">
      <c r="A53" s="28">
        <v>47</v>
      </c>
      <c r="B53" s="29" t="s">
        <v>106</v>
      </c>
      <c r="C53" s="29" t="s">
        <v>107</v>
      </c>
      <c r="D53" s="29" t="s">
        <v>72</v>
      </c>
      <c r="E53" s="30">
        <v>28964</v>
      </c>
      <c r="F53" s="31">
        <v>838.62365599999998</v>
      </c>
      <c r="G53" s="32">
        <v>3.23354E-3</v>
      </c>
      <c r="H53" s="27" t="s">
        <v>144</v>
      </c>
    </row>
    <row r="54" spans="1:8" ht="25.5" x14ac:dyDescent="0.2">
      <c r="A54" s="28">
        <v>48</v>
      </c>
      <c r="B54" s="29" t="s">
        <v>448</v>
      </c>
      <c r="C54" s="29" t="s">
        <v>449</v>
      </c>
      <c r="D54" s="29" t="s">
        <v>202</v>
      </c>
      <c r="E54" s="30">
        <v>151751</v>
      </c>
      <c r="F54" s="31">
        <v>835.99625900000001</v>
      </c>
      <c r="G54" s="32">
        <v>3.2234099999999999E-3</v>
      </c>
      <c r="H54" s="27" t="s">
        <v>144</v>
      </c>
    </row>
    <row r="55" spans="1:8" ht="25.5" x14ac:dyDescent="0.2">
      <c r="A55" s="28">
        <v>49</v>
      </c>
      <c r="B55" s="29" t="s">
        <v>347</v>
      </c>
      <c r="C55" s="29" t="s">
        <v>348</v>
      </c>
      <c r="D55" s="29" t="s">
        <v>95</v>
      </c>
      <c r="E55" s="30">
        <v>53388</v>
      </c>
      <c r="F55" s="31">
        <v>796.65573600000005</v>
      </c>
      <c r="G55" s="32">
        <v>3.07172E-3</v>
      </c>
      <c r="H55" s="27" t="s">
        <v>144</v>
      </c>
    </row>
    <row r="56" spans="1:8" x14ac:dyDescent="0.2">
      <c r="A56" s="28">
        <v>50</v>
      </c>
      <c r="B56" s="29" t="s">
        <v>428</v>
      </c>
      <c r="C56" s="29" t="s">
        <v>429</v>
      </c>
      <c r="D56" s="29" t="s">
        <v>430</v>
      </c>
      <c r="E56" s="30">
        <v>126269</v>
      </c>
      <c r="F56" s="31">
        <v>788.73930849999999</v>
      </c>
      <c r="G56" s="32">
        <v>3.0412E-3</v>
      </c>
      <c r="H56" s="27" t="s">
        <v>144</v>
      </c>
    </row>
    <row r="57" spans="1:8" x14ac:dyDescent="0.2">
      <c r="A57" s="28">
        <v>51</v>
      </c>
      <c r="B57" s="29" t="s">
        <v>207</v>
      </c>
      <c r="C57" s="29" t="s">
        <v>208</v>
      </c>
      <c r="D57" s="29" t="s">
        <v>13</v>
      </c>
      <c r="E57" s="30">
        <v>148556</v>
      </c>
      <c r="F57" s="31">
        <v>562.58157200000005</v>
      </c>
      <c r="G57" s="32">
        <v>2.1691900000000001E-3</v>
      </c>
      <c r="H57" s="27" t="s">
        <v>144</v>
      </c>
    </row>
    <row r="58" spans="1:8" x14ac:dyDescent="0.2">
      <c r="A58" s="28">
        <v>52</v>
      </c>
      <c r="B58" s="29" t="s">
        <v>380</v>
      </c>
      <c r="C58" s="29" t="s">
        <v>381</v>
      </c>
      <c r="D58" s="29" t="s">
        <v>228</v>
      </c>
      <c r="E58" s="30">
        <v>21899</v>
      </c>
      <c r="F58" s="31">
        <v>506.37057700000003</v>
      </c>
      <c r="G58" s="32">
        <v>1.9524500000000001E-3</v>
      </c>
      <c r="H58" s="27" t="s">
        <v>144</v>
      </c>
    </row>
    <row r="59" spans="1:8" x14ac:dyDescent="0.2">
      <c r="A59" s="28">
        <v>53</v>
      </c>
      <c r="B59" s="29" t="s">
        <v>511</v>
      </c>
      <c r="C59" s="29" t="s">
        <v>512</v>
      </c>
      <c r="D59" s="29" t="s">
        <v>251</v>
      </c>
      <c r="E59" s="30">
        <v>5775</v>
      </c>
      <c r="F59" s="31">
        <v>463.73250000000002</v>
      </c>
      <c r="G59" s="32">
        <v>1.78805E-3</v>
      </c>
      <c r="H59" s="27" t="s">
        <v>144</v>
      </c>
    </row>
    <row r="60" spans="1:8" x14ac:dyDescent="0.2">
      <c r="A60" s="28">
        <v>54</v>
      </c>
      <c r="B60" s="29" t="s">
        <v>302</v>
      </c>
      <c r="C60" s="29" t="s">
        <v>303</v>
      </c>
      <c r="D60" s="29" t="s">
        <v>223</v>
      </c>
      <c r="E60" s="30">
        <v>52640</v>
      </c>
      <c r="F60" s="31">
        <v>414.64528000000001</v>
      </c>
      <c r="G60" s="32">
        <v>1.5987799999999999E-3</v>
      </c>
      <c r="H60" s="27" t="s">
        <v>144</v>
      </c>
    </row>
    <row r="61" spans="1:8" x14ac:dyDescent="0.2">
      <c r="A61" s="28">
        <v>55</v>
      </c>
      <c r="B61" s="29" t="s">
        <v>56</v>
      </c>
      <c r="C61" s="29" t="s">
        <v>57</v>
      </c>
      <c r="D61" s="29" t="s">
        <v>58</v>
      </c>
      <c r="E61" s="30">
        <v>39982</v>
      </c>
      <c r="F61" s="31">
        <v>411.25485200000003</v>
      </c>
      <c r="G61" s="32">
        <v>1.5857099999999999E-3</v>
      </c>
      <c r="H61" s="27" t="s">
        <v>144</v>
      </c>
    </row>
    <row r="62" spans="1:8" x14ac:dyDescent="0.2">
      <c r="A62" s="28">
        <v>56</v>
      </c>
      <c r="B62" s="29" t="s">
        <v>338</v>
      </c>
      <c r="C62" s="29" t="s">
        <v>339</v>
      </c>
      <c r="D62" s="29" t="s">
        <v>33</v>
      </c>
      <c r="E62" s="30">
        <v>5550</v>
      </c>
      <c r="F62" s="31">
        <v>249.07845</v>
      </c>
      <c r="G62" s="32">
        <v>9.6038999999999999E-4</v>
      </c>
      <c r="H62" s="27" t="s">
        <v>144</v>
      </c>
    </row>
    <row r="63" spans="1:8" x14ac:dyDescent="0.2">
      <c r="A63" s="28">
        <v>57</v>
      </c>
      <c r="B63" s="29" t="s">
        <v>20</v>
      </c>
      <c r="C63" s="29" t="s">
        <v>21</v>
      </c>
      <c r="D63" s="29" t="s">
        <v>22</v>
      </c>
      <c r="E63" s="30">
        <v>66000</v>
      </c>
      <c r="F63" s="31">
        <v>234.00299999999999</v>
      </c>
      <c r="G63" s="32">
        <v>9.0226E-4</v>
      </c>
      <c r="H63" s="27" t="s">
        <v>144</v>
      </c>
    </row>
    <row r="64" spans="1:8" ht="25.5" x14ac:dyDescent="0.2">
      <c r="A64" s="28">
        <v>58</v>
      </c>
      <c r="B64" s="29" t="s">
        <v>336</v>
      </c>
      <c r="C64" s="29" t="s">
        <v>337</v>
      </c>
      <c r="D64" s="29" t="s">
        <v>25</v>
      </c>
      <c r="E64" s="30">
        <v>6500</v>
      </c>
      <c r="F64" s="31">
        <v>177.9375</v>
      </c>
      <c r="G64" s="32">
        <v>6.8608999999999999E-4</v>
      </c>
      <c r="H64" s="27" t="s">
        <v>144</v>
      </c>
    </row>
    <row r="65" spans="1:8" ht="25.5" x14ac:dyDescent="0.2">
      <c r="A65" s="28">
        <v>59</v>
      </c>
      <c r="B65" s="29" t="s">
        <v>617</v>
      </c>
      <c r="C65" s="29" t="s">
        <v>618</v>
      </c>
      <c r="D65" s="29" t="s">
        <v>619</v>
      </c>
      <c r="E65" s="30">
        <v>6900</v>
      </c>
      <c r="F65" s="31">
        <v>158.78970000000001</v>
      </c>
      <c r="G65" s="32">
        <v>6.1226E-4</v>
      </c>
      <c r="H65" s="27" t="s">
        <v>144</v>
      </c>
    </row>
    <row r="66" spans="1:8" x14ac:dyDescent="0.2">
      <c r="A66" s="28">
        <v>60</v>
      </c>
      <c r="B66" s="29" t="s">
        <v>668</v>
      </c>
      <c r="C66" s="29" t="s">
        <v>669</v>
      </c>
      <c r="D66" s="29" t="s">
        <v>251</v>
      </c>
      <c r="E66" s="30">
        <v>2275</v>
      </c>
      <c r="F66" s="31">
        <v>126.64924999999999</v>
      </c>
      <c r="G66" s="32">
        <v>4.8833000000000004E-4</v>
      </c>
      <c r="H66" s="27" t="s">
        <v>144</v>
      </c>
    </row>
    <row r="67" spans="1:8" x14ac:dyDescent="0.2">
      <c r="A67" s="28">
        <v>61</v>
      </c>
      <c r="B67" s="29" t="s">
        <v>45</v>
      </c>
      <c r="C67" s="29" t="s">
        <v>46</v>
      </c>
      <c r="D67" s="29" t="s">
        <v>47</v>
      </c>
      <c r="E67" s="30">
        <v>25025</v>
      </c>
      <c r="F67" s="31">
        <v>61.173612499999997</v>
      </c>
      <c r="G67" s="32">
        <v>2.3587E-4</v>
      </c>
      <c r="H67" s="27" t="s">
        <v>144</v>
      </c>
    </row>
    <row r="68" spans="1:8" x14ac:dyDescent="0.2">
      <c r="A68" s="28">
        <v>62</v>
      </c>
      <c r="B68" s="29" t="s">
        <v>624</v>
      </c>
      <c r="C68" s="29" t="s">
        <v>625</v>
      </c>
      <c r="D68" s="29" t="s">
        <v>28</v>
      </c>
      <c r="E68" s="30">
        <v>40000</v>
      </c>
      <c r="F68" s="31">
        <v>40.084000000000003</v>
      </c>
      <c r="G68" s="32">
        <v>1.5456000000000001E-4</v>
      </c>
      <c r="H68" s="27" t="s">
        <v>144</v>
      </c>
    </row>
    <row r="69" spans="1:8" ht="25.5" x14ac:dyDescent="0.2">
      <c r="A69" s="28">
        <v>63</v>
      </c>
      <c r="B69" s="29" t="s">
        <v>426</v>
      </c>
      <c r="C69" s="29" t="s">
        <v>427</v>
      </c>
      <c r="D69" s="29" t="s">
        <v>193</v>
      </c>
      <c r="E69" s="30">
        <v>650</v>
      </c>
      <c r="F69" s="31">
        <v>10.07565</v>
      </c>
      <c r="G69" s="112" t="s">
        <v>142</v>
      </c>
      <c r="H69" s="27" t="s">
        <v>144</v>
      </c>
    </row>
    <row r="70" spans="1:8" x14ac:dyDescent="0.2">
      <c r="A70" s="28">
        <v>64</v>
      </c>
      <c r="B70" s="29" t="s">
        <v>687</v>
      </c>
      <c r="C70" s="29" t="s">
        <v>688</v>
      </c>
      <c r="D70" s="29" t="s">
        <v>256</v>
      </c>
      <c r="E70" s="30">
        <v>1100</v>
      </c>
      <c r="F70" s="31">
        <v>8.1806999999999999</v>
      </c>
      <c r="G70" s="112" t="s">
        <v>142</v>
      </c>
      <c r="H70" s="27" t="s">
        <v>144</v>
      </c>
    </row>
    <row r="71" spans="1:8" x14ac:dyDescent="0.2">
      <c r="A71" s="25"/>
      <c r="B71" s="25"/>
      <c r="C71" s="26" t="s">
        <v>143</v>
      </c>
      <c r="D71" s="25"/>
      <c r="E71" s="25" t="s">
        <v>144</v>
      </c>
      <c r="F71" s="33">
        <v>171321.62757839999</v>
      </c>
      <c r="G71" s="34">
        <v>0.66057723000000002</v>
      </c>
      <c r="H71" s="27" t="s">
        <v>144</v>
      </c>
    </row>
    <row r="72" spans="1:8" x14ac:dyDescent="0.2">
      <c r="A72" s="25"/>
      <c r="B72" s="25"/>
      <c r="C72" s="35"/>
      <c r="D72" s="25"/>
      <c r="E72" s="25"/>
      <c r="F72" s="36"/>
      <c r="G72" s="36"/>
      <c r="H72" s="27" t="s">
        <v>144</v>
      </c>
    </row>
    <row r="73" spans="1:8" x14ac:dyDescent="0.2">
      <c r="A73" s="25"/>
      <c r="B73" s="25"/>
      <c r="C73" s="26" t="s">
        <v>145</v>
      </c>
      <c r="D73" s="25"/>
      <c r="E73" s="25"/>
      <c r="F73" s="25"/>
      <c r="G73" s="25"/>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147</v>
      </c>
      <c r="D76" s="25"/>
      <c r="E76" s="25"/>
      <c r="F76" s="25"/>
      <c r="G76" s="25"/>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148</v>
      </c>
      <c r="D79" s="25"/>
      <c r="E79" s="25"/>
      <c r="F79" s="25"/>
      <c r="G79" s="25"/>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149</v>
      </c>
      <c r="D82" s="25"/>
      <c r="E82" s="25"/>
      <c r="F82" s="36"/>
      <c r="G82" s="36"/>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150</v>
      </c>
      <c r="D85" s="25"/>
      <c r="E85" s="25"/>
      <c r="F85" s="36"/>
      <c r="G85" s="36"/>
      <c r="H85" s="27" t="s">
        <v>144</v>
      </c>
    </row>
    <row r="86" spans="1:8" ht="25.5" x14ac:dyDescent="0.2">
      <c r="A86" s="28">
        <v>1</v>
      </c>
      <c r="B86" s="29"/>
      <c r="C86" s="29" t="s">
        <v>1016</v>
      </c>
      <c r="D86" s="29" t="s">
        <v>495</v>
      </c>
      <c r="E86" s="30">
        <v>-1100</v>
      </c>
      <c r="F86" s="31">
        <v>-8.19665</v>
      </c>
      <c r="G86" s="32">
        <f>F86/$F$171</f>
        <v>-3.1604417226858109E-5</v>
      </c>
      <c r="H86" s="27" t="s">
        <v>144</v>
      </c>
    </row>
    <row r="87" spans="1:8" x14ac:dyDescent="0.2">
      <c r="A87" s="28">
        <v>2</v>
      </c>
      <c r="B87" s="29"/>
      <c r="C87" s="29" t="s">
        <v>966</v>
      </c>
      <c r="D87" s="29" t="s">
        <v>495</v>
      </c>
      <c r="E87" s="30">
        <v>-650</v>
      </c>
      <c r="F87" s="31">
        <v>-10.1244</v>
      </c>
      <c r="G87" s="32">
        <f t="shared" ref="G87:G111" si="0">F87/$F$171</f>
        <v>-3.9037382561363751E-5</v>
      </c>
      <c r="H87" s="27" t="s">
        <v>144</v>
      </c>
    </row>
    <row r="88" spans="1:8" x14ac:dyDescent="0.2">
      <c r="A88" s="28">
        <v>3</v>
      </c>
      <c r="B88" s="29"/>
      <c r="C88" s="29" t="s">
        <v>962</v>
      </c>
      <c r="D88" s="29" t="s">
        <v>495</v>
      </c>
      <c r="E88" s="30">
        <v>-11000</v>
      </c>
      <c r="F88" s="31">
        <v>-15.4506</v>
      </c>
      <c r="G88" s="32">
        <f t="shared" si="0"/>
        <v>-5.9573997768026431E-5</v>
      </c>
      <c r="H88" s="27" t="s">
        <v>144</v>
      </c>
    </row>
    <row r="89" spans="1:8" x14ac:dyDescent="0.2">
      <c r="A89" s="28">
        <v>4</v>
      </c>
      <c r="B89" s="29"/>
      <c r="C89" s="29" t="s">
        <v>964</v>
      </c>
      <c r="D89" s="29" t="s">
        <v>495</v>
      </c>
      <c r="E89" s="30">
        <v>-40000</v>
      </c>
      <c r="F89" s="31">
        <v>-40.183999999999997</v>
      </c>
      <c r="G89" s="32">
        <f t="shared" si="0"/>
        <v>-1.5494036000610813E-4</v>
      </c>
      <c r="H89" s="27" t="s">
        <v>144</v>
      </c>
    </row>
    <row r="90" spans="1:8" x14ac:dyDescent="0.2">
      <c r="A90" s="28">
        <v>5</v>
      </c>
      <c r="B90" s="29"/>
      <c r="C90" s="29" t="s">
        <v>973</v>
      </c>
      <c r="D90" s="29" t="s">
        <v>495</v>
      </c>
      <c r="E90" s="30">
        <v>-1400</v>
      </c>
      <c r="F90" s="31">
        <v>-47.549599999999998</v>
      </c>
      <c r="G90" s="32">
        <f t="shared" si="0"/>
        <v>-1.8334043754097249E-4</v>
      </c>
      <c r="H90" s="27" t="s">
        <v>144</v>
      </c>
    </row>
    <row r="91" spans="1:8" x14ac:dyDescent="0.2">
      <c r="A91" s="28">
        <v>6</v>
      </c>
      <c r="B91" s="29"/>
      <c r="C91" s="29" t="s">
        <v>996</v>
      </c>
      <c r="D91" s="29" t="s">
        <v>495</v>
      </c>
      <c r="E91" s="30">
        <v>-30550</v>
      </c>
      <c r="F91" s="31">
        <v>-57.873919999999998</v>
      </c>
      <c r="G91" s="32">
        <f t="shared" si="0"/>
        <v>-2.2314866612991989E-4</v>
      </c>
      <c r="H91" s="27" t="s">
        <v>144</v>
      </c>
    </row>
    <row r="92" spans="1:8" ht="25.5" x14ac:dyDescent="0.2">
      <c r="A92" s="28">
        <v>7</v>
      </c>
      <c r="B92" s="29"/>
      <c r="C92" s="29" t="s">
        <v>1048</v>
      </c>
      <c r="D92" s="29" t="s">
        <v>495</v>
      </c>
      <c r="E92" s="30">
        <v>-25025</v>
      </c>
      <c r="F92" s="31">
        <v>-61.358797500000001</v>
      </c>
      <c r="G92" s="32">
        <f t="shared" si="0"/>
        <v>-2.3658556077523114E-4</v>
      </c>
      <c r="H92" s="27" t="s">
        <v>144</v>
      </c>
    </row>
    <row r="93" spans="1:8" x14ac:dyDescent="0.2">
      <c r="A93" s="28">
        <v>8</v>
      </c>
      <c r="B93" s="29"/>
      <c r="C93" s="29" t="s">
        <v>1049</v>
      </c>
      <c r="D93" s="29" t="s">
        <v>495</v>
      </c>
      <c r="E93" s="30">
        <v>-2275</v>
      </c>
      <c r="F93" s="31">
        <v>-127.28625</v>
      </c>
      <c r="G93" s="32">
        <f t="shared" si="0"/>
        <v>-4.9078681561884037E-4</v>
      </c>
      <c r="H93" s="27" t="s">
        <v>144</v>
      </c>
    </row>
    <row r="94" spans="1:8" x14ac:dyDescent="0.2">
      <c r="A94" s="28">
        <v>9</v>
      </c>
      <c r="B94" s="29"/>
      <c r="C94" s="29" t="s">
        <v>980</v>
      </c>
      <c r="D94" s="29" t="s">
        <v>495</v>
      </c>
      <c r="E94" s="30">
        <v>-6900</v>
      </c>
      <c r="F94" s="31">
        <v>-159.26580000000001</v>
      </c>
      <c r="G94" s="32">
        <f t="shared" si="0"/>
        <v>-6.1409268337300467E-4</v>
      </c>
      <c r="H94" s="27" t="s">
        <v>144</v>
      </c>
    </row>
    <row r="95" spans="1:8" x14ac:dyDescent="0.2">
      <c r="A95" s="28">
        <v>10</v>
      </c>
      <c r="B95" s="29"/>
      <c r="C95" s="29" t="s">
        <v>994</v>
      </c>
      <c r="D95" s="29" t="s">
        <v>495</v>
      </c>
      <c r="E95" s="30">
        <v>-6500</v>
      </c>
      <c r="F95" s="31">
        <v>-178.73050000000001</v>
      </c>
      <c r="G95" s="32">
        <f t="shared" si="0"/>
        <v>-6.8914413732012016E-4</v>
      </c>
      <c r="H95" s="27" t="s">
        <v>144</v>
      </c>
    </row>
    <row r="96" spans="1:8" x14ac:dyDescent="0.2">
      <c r="A96" s="28">
        <v>11</v>
      </c>
      <c r="B96" s="29"/>
      <c r="C96" s="29" t="s">
        <v>1050</v>
      </c>
      <c r="D96" s="29" t="s">
        <v>495</v>
      </c>
      <c r="E96" s="30">
        <v>-5550</v>
      </c>
      <c r="F96" s="31">
        <v>-249.98865000000001</v>
      </c>
      <c r="G96" s="32">
        <f t="shared" si="0"/>
        <v>-9.6389934870697198E-4</v>
      </c>
      <c r="H96" s="27" t="s">
        <v>144</v>
      </c>
    </row>
    <row r="97" spans="1:8" x14ac:dyDescent="0.2">
      <c r="A97" s="28">
        <v>12</v>
      </c>
      <c r="B97" s="29"/>
      <c r="C97" s="29" t="s">
        <v>955</v>
      </c>
      <c r="D97" s="29" t="s">
        <v>495</v>
      </c>
      <c r="E97" s="30">
        <v>-78750</v>
      </c>
      <c r="F97" s="31">
        <v>-304.84125</v>
      </c>
      <c r="G97" s="32">
        <f t="shared" si="0"/>
        <v>-1.1753984924276332E-3</v>
      </c>
      <c r="H97" s="27" t="s">
        <v>144</v>
      </c>
    </row>
    <row r="98" spans="1:8" x14ac:dyDescent="0.2">
      <c r="A98" s="28">
        <v>13</v>
      </c>
      <c r="B98" s="29"/>
      <c r="C98" s="29" t="s">
        <v>969</v>
      </c>
      <c r="D98" s="29" t="s">
        <v>495</v>
      </c>
      <c r="E98" s="30">
        <v>-55000</v>
      </c>
      <c r="F98" s="31">
        <v>-355.35500000000002</v>
      </c>
      <c r="G98" s="32">
        <f t="shared" si="0"/>
        <v>-1.3701680178670754E-3</v>
      </c>
      <c r="H98" s="27" t="s">
        <v>144</v>
      </c>
    </row>
    <row r="99" spans="1:8" x14ac:dyDescent="0.2">
      <c r="A99" s="28">
        <v>14</v>
      </c>
      <c r="B99" s="29"/>
      <c r="C99" s="29" t="s">
        <v>1051</v>
      </c>
      <c r="D99" s="29" t="s">
        <v>495</v>
      </c>
      <c r="E99" s="30">
        <v>-27000</v>
      </c>
      <c r="F99" s="31">
        <v>-406.80900000000003</v>
      </c>
      <c r="G99" s="32">
        <f t="shared" si="0"/>
        <v>-1.5685629333497125E-3</v>
      </c>
      <c r="H99" s="27" t="s">
        <v>144</v>
      </c>
    </row>
    <row r="100" spans="1:8" x14ac:dyDescent="0.2">
      <c r="A100" s="28">
        <v>15</v>
      </c>
      <c r="B100" s="29"/>
      <c r="C100" s="29" t="s">
        <v>1052</v>
      </c>
      <c r="D100" s="29" t="s">
        <v>495</v>
      </c>
      <c r="E100" s="30">
        <v>-5775</v>
      </c>
      <c r="F100" s="31">
        <v>-465.81150000000002</v>
      </c>
      <c r="G100" s="32">
        <f t="shared" si="0"/>
        <v>-1.7960631471477513E-3</v>
      </c>
      <c r="H100" s="27" t="s">
        <v>144</v>
      </c>
    </row>
    <row r="101" spans="1:8" ht="25.5" x14ac:dyDescent="0.2">
      <c r="A101" s="28">
        <v>16</v>
      </c>
      <c r="B101" s="29"/>
      <c r="C101" s="29" t="s">
        <v>1053</v>
      </c>
      <c r="D101" s="29" t="s">
        <v>495</v>
      </c>
      <c r="E101" s="30">
        <v>-143775</v>
      </c>
      <c r="F101" s="31">
        <v>-545.626125</v>
      </c>
      <c r="G101" s="32">
        <f t="shared" si="0"/>
        <v>-2.103810179082166E-3</v>
      </c>
      <c r="H101" s="27" t="s">
        <v>144</v>
      </c>
    </row>
    <row r="102" spans="1:8" x14ac:dyDescent="0.2">
      <c r="A102" s="28">
        <v>17</v>
      </c>
      <c r="B102" s="29"/>
      <c r="C102" s="29" t="s">
        <v>986</v>
      </c>
      <c r="D102" s="29" t="s">
        <v>495</v>
      </c>
      <c r="E102" s="30">
        <v>-39900</v>
      </c>
      <c r="F102" s="31">
        <v>-571.92660000000001</v>
      </c>
      <c r="G102" s="32">
        <f t="shared" si="0"/>
        <v>-2.2052188259274689E-3</v>
      </c>
      <c r="H102" s="27" t="s">
        <v>144</v>
      </c>
    </row>
    <row r="103" spans="1:8" x14ac:dyDescent="0.2">
      <c r="A103" s="28">
        <v>18</v>
      </c>
      <c r="B103" s="29"/>
      <c r="C103" s="29" t="s">
        <v>1014</v>
      </c>
      <c r="D103" s="29" t="s">
        <v>495</v>
      </c>
      <c r="E103" s="30">
        <v>-8650</v>
      </c>
      <c r="F103" s="31">
        <v>-1011.877</v>
      </c>
      <c r="G103" s="32">
        <f t="shared" si="0"/>
        <v>-3.9015674562487722E-3</v>
      </c>
      <c r="H103" s="27" t="s">
        <v>144</v>
      </c>
    </row>
    <row r="104" spans="1:8" x14ac:dyDescent="0.2">
      <c r="A104" s="28">
        <v>19</v>
      </c>
      <c r="B104" s="29"/>
      <c r="C104" s="29" t="s">
        <v>987</v>
      </c>
      <c r="D104" s="29" t="s">
        <v>495</v>
      </c>
      <c r="E104" s="30">
        <v>-105500</v>
      </c>
      <c r="F104" s="31">
        <v>-1486.8115</v>
      </c>
      <c r="G104" s="32">
        <f t="shared" si="0"/>
        <v>-5.732806815429565E-3</v>
      </c>
      <c r="H104" s="27" t="s">
        <v>144</v>
      </c>
    </row>
    <row r="105" spans="1:8" x14ac:dyDescent="0.2">
      <c r="A105" s="28">
        <v>20</v>
      </c>
      <c r="B105" s="29"/>
      <c r="C105" s="29" t="s">
        <v>972</v>
      </c>
      <c r="D105" s="29" t="s">
        <v>495</v>
      </c>
      <c r="E105" s="30">
        <v>-83125</v>
      </c>
      <c r="F105" s="31">
        <v>-1553.44</v>
      </c>
      <c r="G105" s="32">
        <f t="shared" si="0"/>
        <v>-5.9897111499076401E-3</v>
      </c>
      <c r="H105" s="27" t="s">
        <v>144</v>
      </c>
    </row>
    <row r="106" spans="1:8" x14ac:dyDescent="0.2">
      <c r="A106" s="28">
        <v>21</v>
      </c>
      <c r="B106" s="29"/>
      <c r="C106" s="29" t="s">
        <v>1017</v>
      </c>
      <c r="D106" s="29" t="s">
        <v>495</v>
      </c>
      <c r="E106" s="30">
        <v>-66850</v>
      </c>
      <c r="F106" s="31">
        <v>-1792.7833000000001</v>
      </c>
      <c r="G106" s="32">
        <f t="shared" si="0"/>
        <v>-6.9125644513970373E-3</v>
      </c>
      <c r="H106" s="27" t="s">
        <v>144</v>
      </c>
    </row>
    <row r="107" spans="1:8" x14ac:dyDescent="0.2">
      <c r="A107" s="28">
        <v>22</v>
      </c>
      <c r="B107" s="29"/>
      <c r="C107" s="29" t="s">
        <v>1054</v>
      </c>
      <c r="D107" s="29" t="s">
        <v>495</v>
      </c>
      <c r="E107" s="30">
        <v>-630000</v>
      </c>
      <c r="F107" s="31">
        <v>-1963.71</v>
      </c>
      <c r="G107" s="32">
        <f t="shared" si="0"/>
        <v>-7.5716189116960628E-3</v>
      </c>
      <c r="H107" s="27" t="s">
        <v>144</v>
      </c>
    </row>
    <row r="108" spans="1:8" x14ac:dyDescent="0.2">
      <c r="A108" s="28">
        <v>23</v>
      </c>
      <c r="B108" s="29"/>
      <c r="C108" s="29" t="s">
        <v>979</v>
      </c>
      <c r="D108" s="29" t="s">
        <v>495</v>
      </c>
      <c r="E108" s="30">
        <v>-71550</v>
      </c>
      <c r="F108" s="31">
        <v>-2396.7103499999998</v>
      </c>
      <c r="G108" s="32">
        <f t="shared" si="0"/>
        <v>-9.2411697307228091E-3</v>
      </c>
      <c r="H108" s="27" t="s">
        <v>144</v>
      </c>
    </row>
    <row r="109" spans="1:8" x14ac:dyDescent="0.2">
      <c r="A109" s="28">
        <v>24</v>
      </c>
      <c r="B109" s="29"/>
      <c r="C109" s="29" t="s">
        <v>985</v>
      </c>
      <c r="D109" s="29" t="s">
        <v>495</v>
      </c>
      <c r="E109" s="30">
        <v>-201875</v>
      </c>
      <c r="F109" s="31">
        <v>-2403.725625</v>
      </c>
      <c r="G109" s="32">
        <f t="shared" si="0"/>
        <v>-9.2682190347752151E-3</v>
      </c>
      <c r="H109" s="27" t="s">
        <v>144</v>
      </c>
    </row>
    <row r="110" spans="1:8" x14ac:dyDescent="0.2">
      <c r="A110" s="28">
        <v>25</v>
      </c>
      <c r="B110" s="29"/>
      <c r="C110" s="29" t="s">
        <v>957</v>
      </c>
      <c r="D110" s="29" t="s">
        <v>495</v>
      </c>
      <c r="E110" s="30">
        <v>-122500</v>
      </c>
      <c r="F110" s="31">
        <v>-3601.2550000000001</v>
      </c>
      <c r="G110" s="32">
        <f t="shared" si="0"/>
        <v>-1.3885619803249974E-2</v>
      </c>
      <c r="H110" s="27" t="s">
        <v>144</v>
      </c>
    </row>
    <row r="111" spans="1:8" x14ac:dyDescent="0.2">
      <c r="A111" s="28">
        <v>26</v>
      </c>
      <c r="B111" s="29"/>
      <c r="C111" s="29" t="s">
        <v>975</v>
      </c>
      <c r="D111" s="29" t="s">
        <v>495</v>
      </c>
      <c r="E111" s="30">
        <v>-246800</v>
      </c>
      <c r="F111" s="31">
        <v>-3713.3528000000001</v>
      </c>
      <c r="G111" s="32">
        <f t="shared" si="0"/>
        <v>-1.4317843411847742E-2</v>
      </c>
      <c r="H111" s="27" t="s">
        <v>144</v>
      </c>
    </row>
    <row r="112" spans="1:8" x14ac:dyDescent="0.2">
      <c r="A112" s="25"/>
      <c r="B112" s="25"/>
      <c r="C112" s="26" t="s">
        <v>143</v>
      </c>
      <c r="D112" s="25"/>
      <c r="E112" s="25" t="s">
        <v>144</v>
      </c>
      <c r="F112" s="33">
        <v>-23530.044217499999</v>
      </c>
      <c r="G112" s="34">
        <v>-9.0726490000000007E-2</v>
      </c>
      <c r="H112" s="27" t="s">
        <v>144</v>
      </c>
    </row>
    <row r="113" spans="1:8" x14ac:dyDescent="0.2">
      <c r="A113" s="25"/>
      <c r="B113" s="25"/>
      <c r="C113" s="35"/>
      <c r="D113" s="25"/>
      <c r="E113" s="25"/>
      <c r="F113" s="36"/>
      <c r="G113" s="36"/>
      <c r="H113" s="27" t="s">
        <v>144</v>
      </c>
    </row>
    <row r="114" spans="1:8" x14ac:dyDescent="0.2">
      <c r="A114" s="25"/>
      <c r="B114" s="25"/>
      <c r="C114" s="26" t="s">
        <v>151</v>
      </c>
      <c r="D114" s="25"/>
      <c r="E114" s="25"/>
      <c r="F114" s="33">
        <f>F71</f>
        <v>171321.62757839999</v>
      </c>
      <c r="G114" s="34">
        <f>G71</f>
        <v>0.66057723000000002</v>
      </c>
      <c r="H114" s="27" t="s">
        <v>144</v>
      </c>
    </row>
    <row r="115" spans="1:8" x14ac:dyDescent="0.2">
      <c r="A115" s="25"/>
      <c r="B115" s="25"/>
      <c r="C115" s="35"/>
      <c r="D115" s="25"/>
      <c r="E115" s="25"/>
      <c r="F115" s="36"/>
      <c r="G115" s="36"/>
      <c r="H115" s="27" t="s">
        <v>144</v>
      </c>
    </row>
    <row r="116" spans="1:8" x14ac:dyDescent="0.2">
      <c r="A116" s="25"/>
      <c r="B116" s="25"/>
      <c r="C116" s="26" t="s">
        <v>152</v>
      </c>
      <c r="D116" s="25"/>
      <c r="E116" s="25"/>
      <c r="F116" s="36"/>
      <c r="G116" s="36"/>
      <c r="H116" s="27" t="s">
        <v>144</v>
      </c>
    </row>
    <row r="117" spans="1:8" x14ac:dyDescent="0.2">
      <c r="A117" s="25"/>
      <c r="B117" s="25"/>
      <c r="C117" s="26" t="s">
        <v>10</v>
      </c>
      <c r="D117" s="25"/>
      <c r="E117" s="25"/>
      <c r="F117" s="36"/>
      <c r="G117" s="36"/>
      <c r="H117" s="27" t="s">
        <v>144</v>
      </c>
    </row>
    <row r="118" spans="1:8" x14ac:dyDescent="0.2">
      <c r="A118" s="25"/>
      <c r="B118" s="25"/>
      <c r="C118" s="26" t="s">
        <v>143</v>
      </c>
      <c r="D118" s="25"/>
      <c r="E118" s="25" t="s">
        <v>144</v>
      </c>
      <c r="F118" s="37" t="s">
        <v>146</v>
      </c>
      <c r="G118" s="34">
        <v>0</v>
      </c>
      <c r="H118" s="27" t="s">
        <v>144</v>
      </c>
    </row>
    <row r="119" spans="1:8" x14ac:dyDescent="0.2">
      <c r="A119" s="25"/>
      <c r="B119" s="25"/>
      <c r="C119" s="35"/>
      <c r="D119" s="25"/>
      <c r="E119" s="25"/>
      <c r="F119" s="36"/>
      <c r="G119" s="36"/>
      <c r="H119" s="27" t="s">
        <v>144</v>
      </c>
    </row>
    <row r="120" spans="1:8" x14ac:dyDescent="0.2">
      <c r="A120" s="25"/>
      <c r="B120" s="25"/>
      <c r="C120" s="26" t="s">
        <v>153</v>
      </c>
      <c r="D120" s="25"/>
      <c r="E120" s="25"/>
      <c r="F120" s="25"/>
      <c r="G120" s="25"/>
      <c r="H120" s="27" t="s">
        <v>144</v>
      </c>
    </row>
    <row r="121" spans="1:8" x14ac:dyDescent="0.2">
      <c r="A121" s="25"/>
      <c r="B121" s="25"/>
      <c r="C121" s="26" t="s">
        <v>143</v>
      </c>
      <c r="D121" s="25"/>
      <c r="E121" s="25" t="s">
        <v>144</v>
      </c>
      <c r="F121" s="37" t="s">
        <v>146</v>
      </c>
      <c r="G121" s="34">
        <v>0</v>
      </c>
      <c r="H121" s="27" t="s">
        <v>144</v>
      </c>
    </row>
    <row r="122" spans="1:8" x14ac:dyDescent="0.2">
      <c r="A122" s="25"/>
      <c r="B122" s="25"/>
      <c r="C122" s="35"/>
      <c r="D122" s="25"/>
      <c r="E122" s="25"/>
      <c r="F122" s="36"/>
      <c r="G122" s="36"/>
      <c r="H122" s="27" t="s">
        <v>144</v>
      </c>
    </row>
    <row r="123" spans="1:8" x14ac:dyDescent="0.2">
      <c r="A123" s="25"/>
      <c r="B123" s="25"/>
      <c r="C123" s="26" t="s">
        <v>154</v>
      </c>
      <c r="D123" s="25"/>
      <c r="E123" s="25"/>
      <c r="F123" s="25"/>
      <c r="G123" s="25"/>
      <c r="H123" s="27" t="s">
        <v>144</v>
      </c>
    </row>
    <row r="124" spans="1:8" ht="25.5" x14ac:dyDescent="0.2">
      <c r="A124" s="28">
        <v>1</v>
      </c>
      <c r="B124" s="29" t="s">
        <v>640</v>
      </c>
      <c r="C124" s="29" t="s">
        <v>1066</v>
      </c>
      <c r="D124" s="29" t="s">
        <v>498</v>
      </c>
      <c r="E124" s="30">
        <v>10500000</v>
      </c>
      <c r="F124" s="31">
        <v>10781.4</v>
      </c>
      <c r="G124" s="32">
        <v>4.1570629999999997E-2</v>
      </c>
      <c r="H124" s="27">
        <v>6.1093999999999999</v>
      </c>
    </row>
    <row r="125" spans="1:8" ht="25.5" x14ac:dyDescent="0.2">
      <c r="A125" s="28">
        <v>2</v>
      </c>
      <c r="B125" s="29" t="s">
        <v>703</v>
      </c>
      <c r="C125" s="29" t="s">
        <v>1073</v>
      </c>
      <c r="D125" s="29" t="s">
        <v>498</v>
      </c>
      <c r="E125" s="30">
        <v>5000000</v>
      </c>
      <c r="F125" s="31">
        <v>5170.8100000000004</v>
      </c>
      <c r="G125" s="32">
        <v>1.9937469999999999E-2</v>
      </c>
      <c r="H125" s="27">
        <v>6.1741000000000001</v>
      </c>
    </row>
    <row r="126" spans="1:8" ht="25.5" x14ac:dyDescent="0.2">
      <c r="A126" s="28">
        <v>3</v>
      </c>
      <c r="B126" s="29" t="s">
        <v>594</v>
      </c>
      <c r="C126" s="29" t="s">
        <v>595</v>
      </c>
      <c r="D126" s="29" t="s">
        <v>498</v>
      </c>
      <c r="E126" s="30">
        <v>4500000</v>
      </c>
      <c r="F126" s="31">
        <v>4722.0524999999998</v>
      </c>
      <c r="G126" s="32">
        <v>1.820716E-2</v>
      </c>
      <c r="H126" s="27">
        <v>6.4678000000000004</v>
      </c>
    </row>
    <row r="127" spans="1:8" x14ac:dyDescent="0.2">
      <c r="A127" s="28">
        <v>4</v>
      </c>
      <c r="B127" s="29" t="s">
        <v>652</v>
      </c>
      <c r="C127" s="29" t="s">
        <v>1070</v>
      </c>
      <c r="D127" s="29" t="s">
        <v>498</v>
      </c>
      <c r="E127" s="30">
        <v>3000000</v>
      </c>
      <c r="F127" s="31">
        <v>3165.2310000000002</v>
      </c>
      <c r="G127" s="32">
        <v>1.2204410000000001E-2</v>
      </c>
      <c r="H127" s="27">
        <v>6.2244999999999999</v>
      </c>
    </row>
    <row r="128" spans="1:8" x14ac:dyDescent="0.2">
      <c r="A128" s="28">
        <v>5</v>
      </c>
      <c r="B128" s="29" t="s">
        <v>701</v>
      </c>
      <c r="C128" s="29" t="s">
        <v>702</v>
      </c>
      <c r="D128" s="29" t="s">
        <v>498</v>
      </c>
      <c r="E128" s="30">
        <v>500000</v>
      </c>
      <c r="F128" s="31">
        <v>520.35299999999995</v>
      </c>
      <c r="G128" s="32">
        <v>2.00636E-3</v>
      </c>
      <c r="H128" s="27">
        <v>6.1452999999999998</v>
      </c>
    </row>
    <row r="129" spans="1:8" x14ac:dyDescent="0.2">
      <c r="A129" s="25"/>
      <c r="B129" s="25"/>
      <c r="C129" s="26" t="s">
        <v>143</v>
      </c>
      <c r="D129" s="25"/>
      <c r="E129" s="25" t="s">
        <v>144</v>
      </c>
      <c r="F129" s="33">
        <v>24359.8465</v>
      </c>
      <c r="G129" s="34">
        <v>9.3926029999999994E-2</v>
      </c>
      <c r="H129" s="27" t="s">
        <v>144</v>
      </c>
    </row>
    <row r="130" spans="1:8" x14ac:dyDescent="0.2">
      <c r="A130" s="25"/>
      <c r="B130" s="25"/>
      <c r="C130" s="35"/>
      <c r="D130" s="25"/>
      <c r="E130" s="25"/>
      <c r="F130" s="36"/>
      <c r="G130" s="36"/>
      <c r="H130" s="27" t="s">
        <v>144</v>
      </c>
    </row>
    <row r="131" spans="1:8" x14ac:dyDescent="0.2">
      <c r="A131" s="25"/>
      <c r="B131" s="25"/>
      <c r="C131" s="26" t="s">
        <v>155</v>
      </c>
      <c r="D131" s="25"/>
      <c r="E131" s="25"/>
      <c r="F131" s="36"/>
      <c r="G131" s="36"/>
      <c r="H131" s="27" t="s">
        <v>144</v>
      </c>
    </row>
    <row r="132" spans="1:8" x14ac:dyDescent="0.2">
      <c r="A132" s="25"/>
      <c r="B132" s="25"/>
      <c r="C132" s="26" t="s">
        <v>143</v>
      </c>
      <c r="D132" s="25"/>
      <c r="E132" s="25" t="s">
        <v>144</v>
      </c>
      <c r="F132" s="37" t="s">
        <v>146</v>
      </c>
      <c r="G132" s="34">
        <v>0</v>
      </c>
      <c r="H132" s="27" t="s">
        <v>144</v>
      </c>
    </row>
    <row r="133" spans="1:8" x14ac:dyDescent="0.2">
      <c r="A133" s="25"/>
      <c r="B133" s="25"/>
      <c r="C133" s="35"/>
      <c r="D133" s="25"/>
      <c r="E133" s="25"/>
      <c r="F133" s="36"/>
      <c r="G133" s="36"/>
      <c r="H133" s="27" t="s">
        <v>144</v>
      </c>
    </row>
    <row r="134" spans="1:8" x14ac:dyDescent="0.2">
      <c r="A134" s="25"/>
      <c r="B134" s="25"/>
      <c r="C134" s="26" t="s">
        <v>156</v>
      </c>
      <c r="D134" s="25"/>
      <c r="E134" s="25"/>
      <c r="F134" s="33">
        <v>24359.8465</v>
      </c>
      <c r="G134" s="34">
        <v>9.3926029999999994E-2</v>
      </c>
      <c r="H134" s="27" t="s">
        <v>144</v>
      </c>
    </row>
    <row r="135" spans="1:8" x14ac:dyDescent="0.2">
      <c r="A135" s="25"/>
      <c r="B135" s="25"/>
      <c r="C135" s="35"/>
      <c r="D135" s="25"/>
      <c r="E135" s="25"/>
      <c r="F135" s="36"/>
      <c r="G135" s="36"/>
      <c r="H135" s="27" t="s">
        <v>144</v>
      </c>
    </row>
    <row r="136" spans="1:8" x14ac:dyDescent="0.2">
      <c r="A136" s="25"/>
      <c r="B136" s="25"/>
      <c r="C136" s="26" t="s">
        <v>157</v>
      </c>
      <c r="D136" s="25"/>
      <c r="E136" s="25"/>
      <c r="F136" s="36"/>
      <c r="G136" s="36"/>
      <c r="H136" s="27" t="s">
        <v>144</v>
      </c>
    </row>
    <row r="137" spans="1:8" x14ac:dyDescent="0.2">
      <c r="A137" s="25"/>
      <c r="B137" s="25"/>
      <c r="C137" s="26" t="s">
        <v>158</v>
      </c>
      <c r="D137" s="25"/>
      <c r="E137" s="25"/>
      <c r="F137" s="36"/>
      <c r="G137" s="36"/>
      <c r="H137" s="27" t="s">
        <v>144</v>
      </c>
    </row>
    <row r="138" spans="1:8" x14ac:dyDescent="0.2">
      <c r="A138" s="25"/>
      <c r="B138" s="25"/>
      <c r="C138" s="26" t="s">
        <v>143</v>
      </c>
      <c r="D138" s="25"/>
      <c r="E138" s="25" t="s">
        <v>144</v>
      </c>
      <c r="F138" s="37" t="s">
        <v>146</v>
      </c>
      <c r="G138" s="34">
        <v>0</v>
      </c>
      <c r="H138" s="27" t="s">
        <v>144</v>
      </c>
    </row>
    <row r="139" spans="1:8" x14ac:dyDescent="0.2">
      <c r="A139" s="25"/>
      <c r="B139" s="25"/>
      <c r="C139" s="35"/>
      <c r="D139" s="25"/>
      <c r="E139" s="25"/>
      <c r="F139" s="36"/>
      <c r="G139" s="36"/>
      <c r="H139" s="27" t="s">
        <v>144</v>
      </c>
    </row>
    <row r="140" spans="1:8" x14ac:dyDescent="0.2">
      <c r="A140" s="25"/>
      <c r="B140" s="25"/>
      <c r="C140" s="26" t="s">
        <v>159</v>
      </c>
      <c r="D140" s="25"/>
      <c r="E140" s="25"/>
      <c r="F140" s="36"/>
      <c r="G140" s="36"/>
      <c r="H140" s="27" t="s">
        <v>144</v>
      </c>
    </row>
    <row r="141" spans="1:8" x14ac:dyDescent="0.2">
      <c r="A141" s="25"/>
      <c r="B141" s="25"/>
      <c r="C141" s="26" t="s">
        <v>143</v>
      </c>
      <c r="D141" s="25"/>
      <c r="E141" s="25" t="s">
        <v>144</v>
      </c>
      <c r="F141" s="37" t="s">
        <v>146</v>
      </c>
      <c r="G141" s="34">
        <v>0</v>
      </c>
      <c r="H141" s="27" t="s">
        <v>144</v>
      </c>
    </row>
    <row r="142" spans="1:8" x14ac:dyDescent="0.2">
      <c r="A142" s="25"/>
      <c r="B142" s="25"/>
      <c r="C142" s="35"/>
      <c r="D142" s="25"/>
      <c r="E142" s="25"/>
      <c r="F142" s="36"/>
      <c r="G142" s="36"/>
      <c r="H142" s="27" t="s">
        <v>144</v>
      </c>
    </row>
    <row r="143" spans="1:8" x14ac:dyDescent="0.2">
      <c r="A143" s="25"/>
      <c r="B143" s="25"/>
      <c r="C143" s="26" t="s">
        <v>160</v>
      </c>
      <c r="D143" s="25"/>
      <c r="E143" s="25"/>
      <c r="F143" s="36"/>
      <c r="G143" s="36"/>
      <c r="H143" s="27" t="s">
        <v>144</v>
      </c>
    </row>
    <row r="144" spans="1:8" x14ac:dyDescent="0.2">
      <c r="A144" s="28">
        <v>1</v>
      </c>
      <c r="B144" s="29" t="s">
        <v>818</v>
      </c>
      <c r="C144" s="29" t="s">
        <v>819</v>
      </c>
      <c r="D144" s="29" t="s">
        <v>498</v>
      </c>
      <c r="E144" s="30">
        <v>1000000</v>
      </c>
      <c r="F144" s="31">
        <v>990.90099999999995</v>
      </c>
      <c r="G144" s="32">
        <v>3.8206899999999999E-3</v>
      </c>
      <c r="H144" s="27">
        <v>5.88</v>
      </c>
    </row>
    <row r="145" spans="1:8" x14ac:dyDescent="0.2">
      <c r="A145" s="25"/>
      <c r="B145" s="25"/>
      <c r="C145" s="26" t="s">
        <v>143</v>
      </c>
      <c r="D145" s="25"/>
      <c r="E145" s="25" t="s">
        <v>144</v>
      </c>
      <c r="F145" s="33">
        <v>990.90099999999995</v>
      </c>
      <c r="G145" s="34">
        <v>3.8206899999999999E-3</v>
      </c>
      <c r="H145" s="27" t="s">
        <v>144</v>
      </c>
    </row>
    <row r="146" spans="1:8" x14ac:dyDescent="0.2">
      <c r="A146" s="25"/>
      <c r="B146" s="25"/>
      <c r="C146" s="35"/>
      <c r="D146" s="25"/>
      <c r="E146" s="25"/>
      <c r="F146" s="36"/>
      <c r="G146" s="36"/>
      <c r="H146" s="27" t="s">
        <v>144</v>
      </c>
    </row>
    <row r="147" spans="1:8" x14ac:dyDescent="0.2">
      <c r="A147" s="25"/>
      <c r="B147" s="25"/>
      <c r="C147" s="26" t="s">
        <v>161</v>
      </c>
      <c r="D147" s="25"/>
      <c r="E147" s="25"/>
      <c r="F147" s="36"/>
      <c r="G147" s="36"/>
      <c r="H147" s="27" t="s">
        <v>144</v>
      </c>
    </row>
    <row r="148" spans="1:8" x14ac:dyDescent="0.2">
      <c r="A148" s="28">
        <v>1</v>
      </c>
      <c r="B148" s="29"/>
      <c r="C148" s="29" t="s">
        <v>162</v>
      </c>
      <c r="D148" s="29"/>
      <c r="E148" s="39"/>
      <c r="F148" s="31">
        <v>1752.2970678940001</v>
      </c>
      <c r="G148" s="32">
        <v>6.7564599999999997E-3</v>
      </c>
      <c r="H148" s="27">
        <v>5.95</v>
      </c>
    </row>
    <row r="149" spans="1:8" x14ac:dyDescent="0.2">
      <c r="A149" s="25"/>
      <c r="B149" s="25"/>
      <c r="C149" s="26" t="s">
        <v>143</v>
      </c>
      <c r="D149" s="25"/>
      <c r="E149" s="25" t="s">
        <v>144</v>
      </c>
      <c r="F149" s="33">
        <v>1752.2970678940001</v>
      </c>
      <c r="G149" s="34">
        <v>6.7564599999999997E-3</v>
      </c>
      <c r="H149" s="27" t="s">
        <v>144</v>
      </c>
    </row>
    <row r="150" spans="1:8" x14ac:dyDescent="0.2">
      <c r="A150" s="25"/>
      <c r="B150" s="25"/>
      <c r="C150" s="35"/>
      <c r="D150" s="25"/>
      <c r="E150" s="25"/>
      <c r="F150" s="36"/>
      <c r="G150" s="36"/>
      <c r="H150" s="27" t="s">
        <v>144</v>
      </c>
    </row>
    <row r="151" spans="1:8" x14ac:dyDescent="0.2">
      <c r="A151" s="25"/>
      <c r="B151" s="25"/>
      <c r="C151" s="26" t="s">
        <v>163</v>
      </c>
      <c r="D151" s="25"/>
      <c r="E151" s="25"/>
      <c r="F151" s="33">
        <v>2743.1980678939999</v>
      </c>
      <c r="G151" s="34">
        <v>1.057715E-2</v>
      </c>
      <c r="H151" s="27" t="s">
        <v>144</v>
      </c>
    </row>
    <row r="152" spans="1:8" x14ac:dyDescent="0.2">
      <c r="A152" s="25"/>
      <c r="B152" s="25"/>
      <c r="C152" s="36"/>
      <c r="D152" s="25"/>
      <c r="E152" s="25"/>
      <c r="F152" s="25"/>
      <c r="G152" s="25"/>
      <c r="H152" s="27" t="s">
        <v>144</v>
      </c>
    </row>
    <row r="153" spans="1:8" x14ac:dyDescent="0.2">
      <c r="A153" s="25"/>
      <c r="B153" s="25"/>
      <c r="C153" s="26" t="s">
        <v>164</v>
      </c>
      <c r="D153" s="25"/>
      <c r="E153" s="25"/>
      <c r="F153" s="25"/>
      <c r="G153" s="25"/>
      <c r="H153" s="27" t="s">
        <v>144</v>
      </c>
    </row>
    <row r="154" spans="1:8" x14ac:dyDescent="0.2">
      <c r="A154" s="25"/>
      <c r="B154" s="25"/>
      <c r="C154" s="26" t="s">
        <v>165</v>
      </c>
      <c r="D154" s="25"/>
      <c r="E154" s="25"/>
      <c r="F154" s="25"/>
      <c r="G154" s="25"/>
      <c r="H154" s="27" t="s">
        <v>144</v>
      </c>
    </row>
    <row r="155" spans="1:8" x14ac:dyDescent="0.2">
      <c r="A155" s="28">
        <v>1</v>
      </c>
      <c r="B155" s="29" t="s">
        <v>820</v>
      </c>
      <c r="C155" s="29" t="s">
        <v>821</v>
      </c>
      <c r="D155" s="29"/>
      <c r="E155" s="96">
        <v>23298588</v>
      </c>
      <c r="F155" s="31">
        <v>18426.853249200001</v>
      </c>
      <c r="G155" s="32">
        <v>7.1049749999999995E-2</v>
      </c>
      <c r="H155" s="27" t="s">
        <v>144</v>
      </c>
    </row>
    <row r="156" spans="1:8" x14ac:dyDescent="0.2">
      <c r="A156" s="28">
        <v>2</v>
      </c>
      <c r="B156" s="29" t="s">
        <v>822</v>
      </c>
      <c r="C156" s="29" t="s">
        <v>823</v>
      </c>
      <c r="D156" s="29"/>
      <c r="E156" s="96">
        <v>19705094</v>
      </c>
      <c r="F156" s="31">
        <v>16061.622119400001</v>
      </c>
      <c r="G156" s="32">
        <v>6.1929959999999999E-2</v>
      </c>
      <c r="H156" s="27" t="s">
        <v>144</v>
      </c>
    </row>
    <row r="157" spans="1:8" x14ac:dyDescent="0.2">
      <c r="A157" s="28">
        <v>3</v>
      </c>
      <c r="B157" s="29" t="s">
        <v>824</v>
      </c>
      <c r="C157" s="29" t="s">
        <v>825</v>
      </c>
      <c r="D157" s="29"/>
      <c r="E157" s="96">
        <v>14552712</v>
      </c>
      <c r="F157" s="31">
        <v>11888.1104328</v>
      </c>
      <c r="G157" s="32">
        <v>4.5837849999999999E-2</v>
      </c>
      <c r="H157" s="27" t="s">
        <v>144</v>
      </c>
    </row>
    <row r="158" spans="1:8" ht="25.5" x14ac:dyDescent="0.2">
      <c r="A158" s="28">
        <v>4</v>
      </c>
      <c r="B158" s="29" t="s">
        <v>826</v>
      </c>
      <c r="C158" s="29" t="s">
        <v>827</v>
      </c>
      <c r="D158" s="29"/>
      <c r="E158" s="96">
        <v>13123120</v>
      </c>
      <c r="F158" s="31">
        <v>10430.255776</v>
      </c>
      <c r="G158" s="32">
        <v>4.0216689999999999E-2</v>
      </c>
      <c r="H158" s="27" t="s">
        <v>144</v>
      </c>
    </row>
    <row r="159" spans="1:8" x14ac:dyDescent="0.2">
      <c r="A159" s="28">
        <v>5</v>
      </c>
      <c r="B159" s="29" t="s">
        <v>828</v>
      </c>
      <c r="C159" s="29" t="s">
        <v>829</v>
      </c>
      <c r="D159" s="29"/>
      <c r="E159" s="96">
        <v>4448000</v>
      </c>
      <c r="F159" s="31">
        <v>4133.5263999999997</v>
      </c>
      <c r="G159" s="32">
        <v>1.5937940000000001E-2</v>
      </c>
      <c r="H159" s="27" t="s">
        <v>144</v>
      </c>
    </row>
    <row r="160" spans="1:8" x14ac:dyDescent="0.2">
      <c r="A160" s="25"/>
      <c r="B160" s="25"/>
      <c r="C160" s="26" t="s">
        <v>143</v>
      </c>
      <c r="D160" s="25"/>
      <c r="E160" s="25" t="s">
        <v>144</v>
      </c>
      <c r="F160" s="33">
        <v>60940.367977399997</v>
      </c>
      <c r="G160" s="34">
        <v>0.23497219</v>
      </c>
      <c r="H160" s="27" t="s">
        <v>144</v>
      </c>
    </row>
    <row r="161" spans="1:17" x14ac:dyDescent="0.2">
      <c r="A161" s="25"/>
      <c r="B161" s="25"/>
      <c r="C161" s="35"/>
      <c r="D161" s="25"/>
      <c r="E161" s="25"/>
      <c r="F161" s="36"/>
      <c r="G161" s="36"/>
      <c r="H161" s="27" t="s">
        <v>144</v>
      </c>
    </row>
    <row r="162" spans="1:17" x14ac:dyDescent="0.2">
      <c r="A162" s="25"/>
      <c r="B162" s="25"/>
      <c r="C162" s="26" t="s">
        <v>166</v>
      </c>
      <c r="D162" s="25"/>
      <c r="E162" s="25"/>
      <c r="F162" s="25"/>
      <c r="G162" s="25"/>
      <c r="H162" s="27" t="s">
        <v>144</v>
      </c>
    </row>
    <row r="163" spans="1:17" x14ac:dyDescent="0.2">
      <c r="A163" s="25"/>
      <c r="B163" s="25"/>
      <c r="C163" s="26" t="s">
        <v>167</v>
      </c>
      <c r="D163" s="25"/>
      <c r="E163" s="25"/>
      <c r="F163" s="25"/>
      <c r="G163" s="25"/>
      <c r="H163" s="27" t="s">
        <v>144</v>
      </c>
    </row>
    <row r="164" spans="1:17" x14ac:dyDescent="0.2">
      <c r="A164" s="25"/>
      <c r="B164" s="25"/>
      <c r="C164" s="26" t="s">
        <v>143</v>
      </c>
      <c r="D164" s="25"/>
      <c r="E164" s="25" t="s">
        <v>144</v>
      </c>
      <c r="F164" s="37" t="s">
        <v>146</v>
      </c>
      <c r="G164" s="34">
        <v>0</v>
      </c>
      <c r="H164" s="27" t="s">
        <v>144</v>
      </c>
    </row>
    <row r="165" spans="1:17" x14ac:dyDescent="0.2">
      <c r="A165" s="25"/>
      <c r="B165" s="25"/>
      <c r="C165" s="35"/>
      <c r="D165" s="25"/>
      <c r="E165" s="25"/>
      <c r="F165" s="36"/>
      <c r="G165" s="36"/>
      <c r="H165" s="27" t="s">
        <v>144</v>
      </c>
    </row>
    <row r="166" spans="1:17" ht="25.5" x14ac:dyDescent="0.2">
      <c r="A166" s="25"/>
      <c r="B166" s="25"/>
      <c r="C166" s="26" t="s">
        <v>168</v>
      </c>
      <c r="D166" s="25"/>
      <c r="E166" s="25"/>
      <c r="F166" s="36"/>
      <c r="G166" s="36"/>
      <c r="H166" s="27" t="s">
        <v>144</v>
      </c>
    </row>
    <row r="167" spans="1:17" x14ac:dyDescent="0.2">
      <c r="A167" s="25"/>
      <c r="B167" s="25"/>
      <c r="C167" s="26" t="s">
        <v>143</v>
      </c>
      <c r="D167" s="25"/>
      <c r="E167" s="25" t="s">
        <v>144</v>
      </c>
      <c r="F167" s="37" t="s">
        <v>146</v>
      </c>
      <c r="G167" s="34">
        <v>0</v>
      </c>
      <c r="H167" s="27" t="s">
        <v>144</v>
      </c>
    </row>
    <row r="168" spans="1:17" x14ac:dyDescent="0.2">
      <c r="A168" s="25"/>
      <c r="B168" s="25"/>
      <c r="C168" s="35"/>
      <c r="D168" s="25"/>
      <c r="E168" s="25"/>
      <c r="F168" s="36"/>
      <c r="G168" s="36"/>
      <c r="H168" s="27" t="s">
        <v>144</v>
      </c>
    </row>
    <row r="169" spans="1:17" x14ac:dyDescent="0.2">
      <c r="A169" s="39"/>
      <c r="B169" s="29"/>
      <c r="C169" s="29" t="s">
        <v>501</v>
      </c>
      <c r="D169" s="29"/>
      <c r="E169" s="39"/>
      <c r="F169" s="31">
        <v>91.873414100000005</v>
      </c>
      <c r="G169" s="32">
        <v>3.5424000000000002E-4</v>
      </c>
      <c r="H169" s="27" t="s">
        <v>144</v>
      </c>
    </row>
    <row r="170" spans="1:17" x14ac:dyDescent="0.2">
      <c r="A170" s="39"/>
      <c r="B170" s="29"/>
      <c r="C170" s="38" t="s">
        <v>898</v>
      </c>
      <c r="D170" s="29"/>
      <c r="E170" s="39"/>
      <c r="F170" s="31">
        <f>23424.53530027+F112</f>
        <v>-105.5089172299995</v>
      </c>
      <c r="G170" s="32">
        <f>F170/F171</f>
        <v>-4.068183759573658E-4</v>
      </c>
      <c r="H170" s="27" t="s">
        <v>144</v>
      </c>
    </row>
    <row r="171" spans="1:17" x14ac:dyDescent="0.2">
      <c r="A171" s="35"/>
      <c r="B171" s="35"/>
      <c r="C171" s="26" t="s">
        <v>170</v>
      </c>
      <c r="D171" s="36"/>
      <c r="E171" s="36"/>
      <c r="F171" s="33">
        <v>259351.40462056399</v>
      </c>
      <c r="G171" s="40">
        <v>1.00000003</v>
      </c>
      <c r="H171" s="27" t="s">
        <v>144</v>
      </c>
    </row>
    <row r="172" spans="1:17" x14ac:dyDescent="0.2">
      <c r="A172" s="41"/>
      <c r="B172" s="41"/>
      <c r="C172" s="41"/>
      <c r="D172" s="42"/>
      <c r="E172" s="42"/>
      <c r="F172" s="42"/>
      <c r="G172" s="42"/>
    </row>
    <row r="173" spans="1:17" x14ac:dyDescent="0.2">
      <c r="A173" s="43"/>
      <c r="B173" s="242" t="s">
        <v>873</v>
      </c>
      <c r="C173" s="242"/>
      <c r="D173" s="242"/>
      <c r="E173" s="242"/>
      <c r="F173" s="242"/>
      <c r="G173" s="242"/>
      <c r="H173" s="242"/>
      <c r="J173" s="45"/>
    </row>
    <row r="174" spans="1:17" x14ac:dyDescent="0.2">
      <c r="A174" s="43"/>
      <c r="B174" s="242" t="s">
        <v>874</v>
      </c>
      <c r="C174" s="242"/>
      <c r="D174" s="242"/>
      <c r="E174" s="242"/>
      <c r="F174" s="242"/>
      <c r="G174" s="242"/>
      <c r="H174" s="242"/>
      <c r="J174" s="45"/>
    </row>
    <row r="175" spans="1:17" x14ac:dyDescent="0.2">
      <c r="A175" s="43"/>
      <c r="B175" s="242" t="s">
        <v>875</v>
      </c>
      <c r="C175" s="242"/>
      <c r="D175" s="242"/>
      <c r="E175" s="242"/>
      <c r="F175" s="242"/>
      <c r="G175" s="242"/>
      <c r="H175" s="242"/>
      <c r="J175" s="45"/>
    </row>
    <row r="176" spans="1:17" s="47" customFormat="1" ht="66.75" customHeight="1" x14ac:dyDescent="0.25">
      <c r="A176" s="46"/>
      <c r="B176" s="243" t="s">
        <v>876</v>
      </c>
      <c r="C176" s="243"/>
      <c r="D176" s="243"/>
      <c r="E176" s="243"/>
      <c r="F176" s="243"/>
      <c r="G176" s="243"/>
      <c r="H176" s="243"/>
      <c r="I176"/>
      <c r="J176" s="45"/>
      <c r="K176"/>
      <c r="L176"/>
      <c r="M176"/>
      <c r="N176"/>
      <c r="O176"/>
      <c r="P176"/>
      <c r="Q176"/>
    </row>
    <row r="177" spans="1:10" x14ac:dyDescent="0.2">
      <c r="A177" s="43"/>
      <c r="B177" s="242" t="s">
        <v>877</v>
      </c>
      <c r="C177" s="242"/>
      <c r="D177" s="242"/>
      <c r="E177" s="242"/>
      <c r="F177" s="242"/>
      <c r="G177" s="242"/>
      <c r="H177" s="242"/>
      <c r="J177" s="45"/>
    </row>
    <row r="178" spans="1:10" x14ac:dyDescent="0.2">
      <c r="A178" s="48"/>
      <c r="B178" s="48"/>
      <c r="C178" s="48"/>
      <c r="D178" s="49"/>
      <c r="E178" s="49"/>
      <c r="F178" s="49"/>
      <c r="G178" s="49"/>
    </row>
    <row r="179" spans="1:10" x14ac:dyDescent="0.2">
      <c r="A179" s="48"/>
      <c r="B179" s="244" t="s">
        <v>171</v>
      </c>
      <c r="C179" s="245"/>
      <c r="D179" s="246"/>
      <c r="E179" s="50"/>
      <c r="F179" s="49"/>
      <c r="G179" s="49"/>
    </row>
    <row r="180" spans="1:10" ht="27.75" customHeight="1" x14ac:dyDescent="0.2">
      <c r="A180" s="48"/>
      <c r="B180" s="239" t="s">
        <v>172</v>
      </c>
      <c r="C180" s="240"/>
      <c r="D180" s="26" t="s">
        <v>173</v>
      </c>
      <c r="E180" s="50"/>
      <c r="F180" s="49"/>
      <c r="G180" s="49"/>
    </row>
    <row r="181" spans="1:10" ht="12.75" customHeight="1" x14ac:dyDescent="0.2">
      <c r="A181" s="43"/>
      <c r="B181" s="237" t="s">
        <v>879</v>
      </c>
      <c r="C181" s="238"/>
      <c r="D181" s="51" t="s">
        <v>173</v>
      </c>
      <c r="E181" s="52"/>
      <c r="F181" s="53"/>
      <c r="G181" s="53"/>
    </row>
    <row r="182" spans="1:10" x14ac:dyDescent="0.2">
      <c r="A182" s="48"/>
      <c r="B182" s="239" t="s">
        <v>174</v>
      </c>
      <c r="C182" s="240"/>
      <c r="D182" s="36" t="s">
        <v>144</v>
      </c>
      <c r="E182" s="50"/>
      <c r="F182" s="49"/>
      <c r="G182" s="49"/>
    </row>
    <row r="183" spans="1:10" x14ac:dyDescent="0.2">
      <c r="A183" s="54"/>
      <c r="B183" s="55" t="s">
        <v>144</v>
      </c>
      <c r="C183" s="55" t="s">
        <v>878</v>
      </c>
      <c r="D183" s="55" t="s">
        <v>175</v>
      </c>
      <c r="E183" s="54"/>
      <c r="F183" s="54"/>
      <c r="G183" s="54"/>
      <c r="H183" s="54"/>
      <c r="J183" s="45"/>
    </row>
    <row r="184" spans="1:10" x14ac:dyDescent="0.2">
      <c r="A184" s="54"/>
      <c r="B184" s="56" t="s">
        <v>176</v>
      </c>
      <c r="C184" s="57">
        <v>45747</v>
      </c>
      <c r="D184" s="57">
        <v>45777</v>
      </c>
      <c r="E184" s="54"/>
      <c r="F184" s="54"/>
      <c r="G184" s="54"/>
      <c r="J184" s="45"/>
    </row>
    <row r="185" spans="1:10" x14ac:dyDescent="0.2">
      <c r="A185" s="58"/>
      <c r="B185" s="29" t="s">
        <v>177</v>
      </c>
      <c r="C185" s="59">
        <v>11.6557</v>
      </c>
      <c r="D185" s="59">
        <v>12.1356</v>
      </c>
      <c r="E185" s="58"/>
      <c r="F185" s="60"/>
      <c r="G185" s="61"/>
    </row>
    <row r="186" spans="1:10" x14ac:dyDescent="0.2">
      <c r="A186" s="58"/>
      <c r="B186" s="29" t="s">
        <v>909</v>
      </c>
      <c r="C186" s="59">
        <v>11.6557</v>
      </c>
      <c r="D186" s="59">
        <v>12.1356</v>
      </c>
      <c r="E186" s="58"/>
      <c r="F186" s="60"/>
      <c r="G186" s="61"/>
    </row>
    <row r="187" spans="1:10" x14ac:dyDescent="0.2">
      <c r="A187" s="58"/>
      <c r="B187" s="29" t="s">
        <v>178</v>
      </c>
      <c r="C187" s="59">
        <v>11.434699999999999</v>
      </c>
      <c r="D187" s="59">
        <v>11.893599999999999</v>
      </c>
      <c r="E187" s="58"/>
      <c r="F187" s="60"/>
      <c r="G187" s="61"/>
    </row>
    <row r="188" spans="1:10" x14ac:dyDescent="0.2">
      <c r="A188" s="58"/>
      <c r="B188" s="29" t="s">
        <v>910</v>
      </c>
      <c r="C188" s="59">
        <v>11.434699999999999</v>
      </c>
      <c r="D188" s="59">
        <v>11.893599999999999</v>
      </c>
      <c r="E188" s="58"/>
      <c r="F188" s="60"/>
      <c r="G188" s="61"/>
    </row>
    <row r="189" spans="1:10" x14ac:dyDescent="0.2">
      <c r="A189" s="58"/>
      <c r="B189" s="58"/>
      <c r="C189" s="58"/>
      <c r="D189" s="58"/>
      <c r="E189" s="58"/>
      <c r="F189" s="58"/>
      <c r="G189" s="58"/>
    </row>
    <row r="190" spans="1:10" x14ac:dyDescent="0.2">
      <c r="A190" s="54"/>
      <c r="B190" s="237" t="s">
        <v>880</v>
      </c>
      <c r="C190" s="238"/>
      <c r="D190" s="51" t="s">
        <v>173</v>
      </c>
      <c r="E190" s="54"/>
      <c r="F190" s="54"/>
      <c r="G190" s="54"/>
    </row>
    <row r="191" spans="1:10" x14ac:dyDescent="0.2">
      <c r="A191" s="54"/>
      <c r="B191" s="93"/>
      <c r="C191" s="93"/>
      <c r="D191" s="93"/>
      <c r="E191" s="54"/>
      <c r="F191" s="54"/>
      <c r="G191" s="54"/>
    </row>
    <row r="192" spans="1:10" ht="29.1" customHeight="1" x14ac:dyDescent="0.2">
      <c r="A192" s="54"/>
      <c r="B192" s="237" t="s">
        <v>179</v>
      </c>
      <c r="C192" s="238"/>
      <c r="D192" s="51" t="s">
        <v>988</v>
      </c>
      <c r="E192" s="65"/>
      <c r="F192" s="54"/>
      <c r="G192" s="54"/>
    </row>
    <row r="193" spans="1:7" ht="29.1" customHeight="1" x14ac:dyDescent="0.2">
      <c r="A193" s="54"/>
      <c r="B193" s="237" t="s">
        <v>180</v>
      </c>
      <c r="C193" s="238"/>
      <c r="D193" s="51" t="s">
        <v>173</v>
      </c>
      <c r="E193" s="65"/>
      <c r="F193" s="54"/>
      <c r="G193" s="54"/>
    </row>
    <row r="194" spans="1:7" ht="17.100000000000001" customHeight="1" x14ac:dyDescent="0.2">
      <c r="A194" s="54"/>
      <c r="B194" s="237" t="s">
        <v>181</v>
      </c>
      <c r="C194" s="238"/>
      <c r="D194" s="51" t="s">
        <v>173</v>
      </c>
      <c r="E194" s="65"/>
      <c r="F194" s="54"/>
      <c r="G194" s="54"/>
    </row>
    <row r="195" spans="1:7" ht="17.100000000000001" customHeight="1" x14ac:dyDescent="0.2">
      <c r="A195" s="54"/>
      <c r="B195" s="237" t="s">
        <v>182</v>
      </c>
      <c r="C195" s="238"/>
      <c r="D195" s="66">
        <v>1.4838733137131459</v>
      </c>
      <c r="E195" s="54"/>
      <c r="F195" s="44"/>
      <c r="G195" s="64"/>
    </row>
    <row r="197" spans="1:7" x14ac:dyDescent="0.2">
      <c r="B197" s="279" t="s">
        <v>942</v>
      </c>
      <c r="C197" s="280"/>
      <c r="D197" s="281"/>
    </row>
    <row r="198" spans="1:7" ht="38.25" x14ac:dyDescent="0.2">
      <c r="B198" s="282" t="s">
        <v>943</v>
      </c>
      <c r="C198" s="282"/>
      <c r="D198" s="172" t="s">
        <v>817</v>
      </c>
    </row>
    <row r="199" spans="1:7" x14ac:dyDescent="0.2">
      <c r="B199" s="282" t="s">
        <v>944</v>
      </c>
      <c r="C199" s="282"/>
      <c r="D199" s="150"/>
    </row>
    <row r="200" spans="1:7" x14ac:dyDescent="0.2">
      <c r="B200" s="283"/>
      <c r="C200" s="284"/>
      <c r="D200" s="141"/>
    </row>
    <row r="201" spans="1:7" x14ac:dyDescent="0.2">
      <c r="B201" s="282" t="s">
        <v>945</v>
      </c>
      <c r="C201" s="282"/>
      <c r="D201" s="142">
        <v>6.1848150825587185</v>
      </c>
    </row>
    <row r="202" spans="1:7" x14ac:dyDescent="0.2">
      <c r="B202" s="283"/>
      <c r="C202" s="284"/>
      <c r="D202" s="141"/>
    </row>
    <row r="203" spans="1:7" x14ac:dyDescent="0.2">
      <c r="B203" s="282" t="s">
        <v>946</v>
      </c>
      <c r="C203" s="282"/>
      <c r="D203" s="142">
        <v>3.2993678466832574</v>
      </c>
    </row>
    <row r="204" spans="1:7" x14ac:dyDescent="0.2">
      <c r="B204" s="282" t="s">
        <v>947</v>
      </c>
      <c r="C204" s="282"/>
      <c r="D204" s="142">
        <v>3.9864165058219689</v>
      </c>
    </row>
    <row r="205" spans="1:7" x14ac:dyDescent="0.2">
      <c r="B205" s="283"/>
      <c r="C205" s="284"/>
      <c r="D205" s="141"/>
    </row>
    <row r="206" spans="1:7" x14ac:dyDescent="0.2">
      <c r="B206" s="282" t="s">
        <v>948</v>
      </c>
      <c r="C206" s="282"/>
      <c r="D206" s="144" t="s">
        <v>1058</v>
      </c>
    </row>
    <row r="207" spans="1:7" x14ac:dyDescent="0.2">
      <c r="B207" s="283" t="s">
        <v>949</v>
      </c>
      <c r="C207" s="285"/>
      <c r="D207" s="284"/>
    </row>
    <row r="209" spans="2:10" x14ac:dyDescent="0.2">
      <c r="B209" s="236" t="s">
        <v>881</v>
      </c>
      <c r="C209" s="236"/>
    </row>
    <row r="211" spans="2:10" ht="153.75" customHeight="1" x14ac:dyDescent="0.2"/>
    <row r="214" spans="2:10" x14ac:dyDescent="0.2">
      <c r="B214" s="67" t="s">
        <v>882</v>
      </c>
      <c r="C214" s="68"/>
      <c r="D214" s="67"/>
    </row>
    <row r="215" spans="2:10" x14ac:dyDescent="0.2">
      <c r="B215" s="67" t="s">
        <v>1055</v>
      </c>
      <c r="D215" s="67"/>
    </row>
    <row r="216" spans="2:10" ht="165" customHeight="1" x14ac:dyDescent="0.2"/>
    <row r="218" spans="2:10" x14ac:dyDescent="0.2">
      <c r="J218" s="24"/>
    </row>
    <row r="225" customFormat="1" x14ac:dyDescent="0.2"/>
    <row r="226" customFormat="1" x14ac:dyDescent="0.2"/>
    <row r="227" customFormat="1" x14ac:dyDescent="0.2"/>
    <row r="228" customFormat="1" x14ac:dyDescent="0.2"/>
    <row r="229" customFormat="1" x14ac:dyDescent="0.2"/>
  </sheetData>
  <mergeCells count="29">
    <mergeCell ref="B206:C206"/>
    <mergeCell ref="B207:D207"/>
    <mergeCell ref="B209:C209"/>
    <mergeCell ref="B201:C201"/>
    <mergeCell ref="B202:C202"/>
    <mergeCell ref="B203:C203"/>
    <mergeCell ref="B204:C204"/>
    <mergeCell ref="B205:C205"/>
    <mergeCell ref="B181:C181"/>
    <mergeCell ref="B182:C182"/>
    <mergeCell ref="B192:C192"/>
    <mergeCell ref="B199:C199"/>
    <mergeCell ref="B200:C200"/>
    <mergeCell ref="B198:C198"/>
    <mergeCell ref="B194:C194"/>
    <mergeCell ref="B195:C195"/>
    <mergeCell ref="B190:C190"/>
    <mergeCell ref="B197:D197"/>
    <mergeCell ref="B193:C193"/>
    <mergeCell ref="B175:H175"/>
    <mergeCell ref="B176:H176"/>
    <mergeCell ref="B177:H177"/>
    <mergeCell ref="B179:D179"/>
    <mergeCell ref="B180:C180"/>
    <mergeCell ref="A1:H1"/>
    <mergeCell ref="A2:H2"/>
    <mergeCell ref="A3:H3"/>
    <mergeCell ref="B173:H173"/>
    <mergeCell ref="B174:H174"/>
  </mergeCells>
  <hyperlinks>
    <hyperlink ref="I1" location="Index!B2" display="Index" xr:uid="{42A635A0-07D0-4FDF-B316-4B900074068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0B95-882B-490A-A2D9-D1FD89B63385}">
  <sheetPr>
    <pageSetUpPr fitToPage="1"/>
  </sheetPr>
  <dimension ref="A1:K244"/>
  <sheetViews>
    <sheetView zoomScaleNormal="100" workbookViewId="0">
      <selection activeCell="K8" sqref="K8"/>
    </sheetView>
  </sheetViews>
  <sheetFormatPr defaultColWidth="9.140625" defaultRowHeight="13.5" x14ac:dyDescent="0.25"/>
  <cols>
    <col min="1" max="1" width="42" style="173" customWidth="1"/>
    <col min="2" max="2" width="54.7109375" style="173" customWidth="1"/>
    <col min="3" max="3" width="31" style="173" bestFit="1" customWidth="1"/>
    <col min="4" max="4" width="20.140625" style="173" bestFit="1" customWidth="1"/>
    <col min="5" max="5" width="16.5703125" style="173" customWidth="1"/>
    <col min="6" max="6" width="18.7109375" style="173" bestFit="1" customWidth="1"/>
    <col min="7" max="7" width="17.5703125" style="173" customWidth="1"/>
    <col min="8" max="8" width="15.5703125" style="173" bestFit="1" customWidth="1"/>
    <col min="9" max="9" width="13.5703125" style="173" customWidth="1"/>
    <col min="10" max="10" width="20.5703125" style="173" customWidth="1"/>
    <col min="11" max="11" width="12.42578125" style="173" bestFit="1" customWidth="1"/>
    <col min="12" max="16384" width="9.140625" style="173"/>
  </cols>
  <sheetData>
    <row r="1" spans="1:10" x14ac:dyDescent="0.25">
      <c r="F1" s="174" t="s">
        <v>988</v>
      </c>
    </row>
    <row r="2" spans="1:10" x14ac:dyDescent="0.25">
      <c r="A2" s="286" t="s">
        <v>1087</v>
      </c>
      <c r="B2" s="286"/>
      <c r="C2" s="286"/>
      <c r="D2" s="286"/>
      <c r="E2" s="286"/>
      <c r="F2" s="286"/>
    </row>
    <row r="3" spans="1:10" x14ac:dyDescent="0.25">
      <c r="A3" s="286" t="s">
        <v>1088</v>
      </c>
      <c r="B3" s="286"/>
      <c r="C3" s="286"/>
      <c r="D3" s="286"/>
      <c r="E3" s="286"/>
      <c r="F3" s="286"/>
    </row>
    <row r="4" spans="1:10" x14ac:dyDescent="0.25">
      <c r="A4" s="174"/>
      <c r="B4" s="174"/>
      <c r="C4" s="174"/>
      <c r="D4" s="174"/>
      <c r="E4" s="174"/>
      <c r="F4" s="174"/>
    </row>
    <row r="5" spans="1:10" x14ac:dyDescent="0.25">
      <c r="A5" s="286" t="s">
        <v>1089</v>
      </c>
      <c r="B5" s="286"/>
      <c r="C5" s="286"/>
      <c r="D5" s="286"/>
      <c r="E5" s="286"/>
      <c r="F5" s="286"/>
    </row>
    <row r="6" spans="1:10" x14ac:dyDescent="0.25">
      <c r="A6" s="174" t="s">
        <v>1090</v>
      </c>
    </row>
    <row r="8" spans="1:10" s="174" customFormat="1" ht="27" x14ac:dyDescent="0.25">
      <c r="A8" s="175" t="s">
        <v>1091</v>
      </c>
      <c r="B8" s="175" t="s">
        <v>1092</v>
      </c>
      <c r="C8" s="175" t="s">
        <v>1093</v>
      </c>
      <c r="D8" s="176" t="s">
        <v>1094</v>
      </c>
      <c r="E8" s="176" t="s">
        <v>1095</v>
      </c>
      <c r="F8" s="176" t="s">
        <v>1096</v>
      </c>
    </row>
    <row r="9" spans="1:10" x14ac:dyDescent="0.25">
      <c r="A9" s="177" t="s">
        <v>616</v>
      </c>
      <c r="B9" s="177" t="s">
        <v>1097</v>
      </c>
      <c r="C9" s="178" t="s">
        <v>1098</v>
      </c>
      <c r="D9" s="179">
        <v>427.63</v>
      </c>
      <c r="E9" s="180">
        <v>423.25</v>
      </c>
      <c r="F9" s="181">
        <v>3.1385475</v>
      </c>
      <c r="J9" s="182"/>
    </row>
    <row r="10" spans="1:10" x14ac:dyDescent="0.25">
      <c r="A10" s="177" t="s">
        <v>616</v>
      </c>
      <c r="B10" s="177" t="s">
        <v>1099</v>
      </c>
      <c r="C10" s="178" t="s">
        <v>1098</v>
      </c>
      <c r="D10" s="179">
        <v>2458.59</v>
      </c>
      <c r="E10" s="180">
        <v>2308.1999999999998</v>
      </c>
      <c r="F10" s="181">
        <v>190.89402000000001</v>
      </c>
    </row>
    <row r="11" spans="1:10" x14ac:dyDescent="0.25">
      <c r="A11" s="177" t="s">
        <v>616</v>
      </c>
      <c r="B11" s="177" t="s">
        <v>1100</v>
      </c>
      <c r="C11" s="178" t="s">
        <v>1098</v>
      </c>
      <c r="D11" s="179">
        <v>198.9</v>
      </c>
      <c r="E11" s="180">
        <v>197.27</v>
      </c>
      <c r="F11" s="181">
        <v>75.392687800000004</v>
      </c>
    </row>
    <row r="12" spans="1:10" x14ac:dyDescent="0.25">
      <c r="A12" s="177" t="s">
        <v>616</v>
      </c>
      <c r="B12" s="177" t="s">
        <v>1101</v>
      </c>
      <c r="C12" s="178" t="s">
        <v>1098</v>
      </c>
      <c r="D12" s="179">
        <v>271.05</v>
      </c>
      <c r="E12" s="180">
        <v>264.39999999999998</v>
      </c>
      <c r="F12" s="181">
        <v>27.798146999999997</v>
      </c>
    </row>
    <row r="13" spans="1:10" x14ac:dyDescent="0.25">
      <c r="A13" s="177" t="s">
        <v>616</v>
      </c>
      <c r="B13" s="177" t="s">
        <v>1102</v>
      </c>
      <c r="C13" s="178" t="s">
        <v>1098</v>
      </c>
      <c r="D13" s="179">
        <v>1163.07</v>
      </c>
      <c r="E13" s="180">
        <v>1233.3</v>
      </c>
      <c r="F13" s="181">
        <v>32.099959200000001</v>
      </c>
    </row>
    <row r="14" spans="1:10" x14ac:dyDescent="0.25">
      <c r="A14" s="177" t="s">
        <v>616</v>
      </c>
      <c r="B14" s="177" t="s">
        <v>1103</v>
      </c>
      <c r="C14" s="178" t="s">
        <v>1098</v>
      </c>
      <c r="D14" s="179">
        <v>1242.9100000000001</v>
      </c>
      <c r="E14" s="180">
        <v>1190.7</v>
      </c>
      <c r="F14" s="181">
        <v>255.5895486</v>
      </c>
    </row>
    <row r="15" spans="1:10" x14ac:dyDescent="0.25">
      <c r="A15" s="177" t="s">
        <v>616</v>
      </c>
      <c r="B15" s="177" t="s">
        <v>1104</v>
      </c>
      <c r="C15" s="178" t="s">
        <v>1098</v>
      </c>
      <c r="D15" s="179">
        <v>9136.93</v>
      </c>
      <c r="E15" s="180">
        <v>8663</v>
      </c>
      <c r="F15" s="181">
        <v>123.0301375</v>
      </c>
    </row>
    <row r="16" spans="1:10" x14ac:dyDescent="0.25">
      <c r="A16" s="177" t="s">
        <v>616</v>
      </c>
      <c r="B16" s="177" t="s">
        <v>1105</v>
      </c>
      <c r="C16" s="178" t="s">
        <v>1098</v>
      </c>
      <c r="D16" s="179">
        <v>2075.6999999999998</v>
      </c>
      <c r="E16" s="180">
        <v>1957.9</v>
      </c>
      <c r="F16" s="181">
        <v>12.835357500000001</v>
      </c>
    </row>
    <row r="17" spans="1:6" x14ac:dyDescent="0.25">
      <c r="A17" s="177" t="s">
        <v>616</v>
      </c>
      <c r="B17" s="177" t="s">
        <v>1106</v>
      </c>
      <c r="C17" s="178" t="s">
        <v>1098</v>
      </c>
      <c r="D17" s="179">
        <v>253.94</v>
      </c>
      <c r="E17" s="180">
        <v>250.48</v>
      </c>
      <c r="F17" s="181">
        <v>84.698081999999999</v>
      </c>
    </row>
    <row r="18" spans="1:6" x14ac:dyDescent="0.25">
      <c r="A18" s="177" t="s">
        <v>616</v>
      </c>
      <c r="B18" s="177" t="s">
        <v>1107</v>
      </c>
      <c r="C18" s="178" t="s">
        <v>1098</v>
      </c>
      <c r="D18" s="179">
        <v>1883.07</v>
      </c>
      <c r="E18" s="180">
        <v>1868.8</v>
      </c>
      <c r="F18" s="181">
        <v>73.7933424</v>
      </c>
    </row>
    <row r="19" spans="1:6" x14ac:dyDescent="0.25">
      <c r="A19" s="177" t="s">
        <v>616</v>
      </c>
      <c r="B19" s="177" t="s">
        <v>1108</v>
      </c>
      <c r="C19" s="178" t="s">
        <v>1098</v>
      </c>
      <c r="D19" s="179">
        <v>99.51</v>
      </c>
      <c r="E19" s="180">
        <v>97.64</v>
      </c>
      <c r="F19" s="181">
        <v>37.205577499999997</v>
      </c>
    </row>
    <row r="20" spans="1:6" x14ac:dyDescent="0.25">
      <c r="A20" s="177" t="s">
        <v>616</v>
      </c>
      <c r="B20" s="177" t="s">
        <v>1109</v>
      </c>
      <c r="C20" s="178" t="s">
        <v>1098</v>
      </c>
      <c r="D20" s="179">
        <v>1518.75</v>
      </c>
      <c r="E20" s="180">
        <v>1557.6</v>
      </c>
      <c r="F20" s="181">
        <v>44.465445000000003</v>
      </c>
    </row>
    <row r="21" spans="1:6" x14ac:dyDescent="0.25">
      <c r="A21" s="177" t="s">
        <v>616</v>
      </c>
      <c r="B21" s="177" t="s">
        <v>1110</v>
      </c>
      <c r="C21" s="178" t="s">
        <v>1098</v>
      </c>
      <c r="D21" s="179">
        <v>397.88</v>
      </c>
      <c r="E21" s="180">
        <v>387.1</v>
      </c>
      <c r="F21" s="181">
        <v>11.8007265</v>
      </c>
    </row>
    <row r="22" spans="1:6" x14ac:dyDescent="0.25">
      <c r="A22" s="177" t="s">
        <v>616</v>
      </c>
      <c r="B22" s="177" t="s">
        <v>1111</v>
      </c>
      <c r="C22" s="178" t="s">
        <v>1098</v>
      </c>
      <c r="D22" s="179">
        <v>676.53</v>
      </c>
      <c r="E22" s="180">
        <v>676.75</v>
      </c>
      <c r="F22" s="181">
        <v>123.7559856</v>
      </c>
    </row>
    <row r="23" spans="1:6" x14ac:dyDescent="0.25">
      <c r="A23" s="177" t="s">
        <v>616</v>
      </c>
      <c r="B23" s="177" t="s">
        <v>1112</v>
      </c>
      <c r="C23" s="178" t="s">
        <v>1098</v>
      </c>
      <c r="D23" s="179">
        <v>578.32000000000005</v>
      </c>
      <c r="E23" s="180">
        <v>542.25</v>
      </c>
      <c r="F23" s="181">
        <v>166.161248</v>
      </c>
    </row>
    <row r="24" spans="1:6" x14ac:dyDescent="0.25">
      <c r="A24" s="177" t="s">
        <v>616</v>
      </c>
      <c r="B24" s="177" t="s">
        <v>1113</v>
      </c>
      <c r="C24" s="178" t="s">
        <v>1098</v>
      </c>
      <c r="D24" s="179">
        <v>1939.33</v>
      </c>
      <c r="E24" s="180">
        <v>1934</v>
      </c>
      <c r="F24" s="181">
        <v>24.226452900000002</v>
      </c>
    </row>
    <row r="25" spans="1:6" x14ac:dyDescent="0.25">
      <c r="A25" s="177" t="s">
        <v>616</v>
      </c>
      <c r="B25" s="177" t="s">
        <v>1114</v>
      </c>
      <c r="C25" s="178" t="s">
        <v>1098</v>
      </c>
      <c r="D25" s="179">
        <v>85.27</v>
      </c>
      <c r="E25" s="180">
        <v>79.63</v>
      </c>
      <c r="F25" s="181">
        <v>110.004867</v>
      </c>
    </row>
    <row r="26" spans="1:6" x14ac:dyDescent="0.25">
      <c r="A26" s="177" t="s">
        <v>616</v>
      </c>
      <c r="B26" s="177" t="s">
        <v>1115</v>
      </c>
      <c r="C26" s="178" t="s">
        <v>1098</v>
      </c>
      <c r="D26" s="179">
        <v>615.16999999999996</v>
      </c>
      <c r="E26" s="180">
        <v>626.25</v>
      </c>
      <c r="F26" s="181">
        <v>105.83750100000002</v>
      </c>
    </row>
    <row r="27" spans="1:6" x14ac:dyDescent="0.25">
      <c r="A27" s="177" t="s">
        <v>616</v>
      </c>
      <c r="B27" s="177" t="s">
        <v>1116</v>
      </c>
      <c r="C27" s="178" t="s">
        <v>1098</v>
      </c>
      <c r="D27" s="179">
        <v>1418.11</v>
      </c>
      <c r="E27" s="180">
        <v>1433.4</v>
      </c>
      <c r="F27" s="181">
        <v>394.27932599999991</v>
      </c>
    </row>
    <row r="28" spans="1:6" x14ac:dyDescent="0.25">
      <c r="A28" s="177" t="s">
        <v>616</v>
      </c>
      <c r="B28" s="177" t="s">
        <v>1117</v>
      </c>
      <c r="C28" s="178" t="s">
        <v>1098</v>
      </c>
      <c r="D28" s="179">
        <v>844.2</v>
      </c>
      <c r="E28" s="180">
        <v>791.35</v>
      </c>
      <c r="F28" s="181">
        <v>98.540115</v>
      </c>
    </row>
    <row r="29" spans="1:6" x14ac:dyDescent="0.25">
      <c r="A29" s="177" t="s">
        <v>616</v>
      </c>
      <c r="B29" s="177" t="s">
        <v>1118</v>
      </c>
      <c r="C29" s="178" t="s">
        <v>1098</v>
      </c>
      <c r="D29" s="179">
        <v>134.46</v>
      </c>
      <c r="E29" s="180">
        <v>138.44999999999999</v>
      </c>
      <c r="F29" s="181">
        <v>5.3136719999999995</v>
      </c>
    </row>
    <row r="30" spans="1:6" x14ac:dyDescent="0.25">
      <c r="A30" s="177" t="s">
        <v>616</v>
      </c>
      <c r="B30" s="177" t="s">
        <v>1119</v>
      </c>
      <c r="C30" s="178" t="s">
        <v>1098</v>
      </c>
      <c r="D30" s="179">
        <v>400.86</v>
      </c>
      <c r="E30" s="180">
        <v>408</v>
      </c>
      <c r="F30" s="181">
        <v>269.82560640000003</v>
      </c>
    </row>
    <row r="31" spans="1:6" x14ac:dyDescent="0.25">
      <c r="A31" s="177" t="s">
        <v>616</v>
      </c>
      <c r="B31" s="177" t="s">
        <v>1120</v>
      </c>
      <c r="C31" s="178" t="s">
        <v>1098</v>
      </c>
      <c r="D31" s="179">
        <v>1475.9</v>
      </c>
      <c r="E31" s="180">
        <v>1504.6</v>
      </c>
      <c r="F31" s="181">
        <v>85.039839999999998</v>
      </c>
    </row>
    <row r="32" spans="1:6" x14ac:dyDescent="0.25">
      <c r="A32" s="177" t="s">
        <v>616</v>
      </c>
      <c r="B32" s="177" t="s">
        <v>1121</v>
      </c>
      <c r="C32" s="178" t="s">
        <v>1098</v>
      </c>
      <c r="D32" s="179">
        <v>433.79</v>
      </c>
      <c r="E32" s="180">
        <v>426.3</v>
      </c>
      <c r="F32" s="181">
        <v>172.87327199999999</v>
      </c>
    </row>
    <row r="33" spans="1:6" x14ac:dyDescent="0.25">
      <c r="A33" s="177" t="s">
        <v>616</v>
      </c>
      <c r="B33" s="177" t="s">
        <v>1122</v>
      </c>
      <c r="C33" s="178" t="s">
        <v>1098</v>
      </c>
      <c r="D33" s="179">
        <v>2924.25</v>
      </c>
      <c r="E33" s="180">
        <v>3066.6</v>
      </c>
      <c r="F33" s="181">
        <v>5.4431940000000001</v>
      </c>
    </row>
    <row r="34" spans="1:6" x14ac:dyDescent="0.25">
      <c r="A34" s="177" t="s">
        <v>616</v>
      </c>
      <c r="B34" s="177" t="s">
        <v>1123</v>
      </c>
      <c r="C34" s="178" t="s">
        <v>1098</v>
      </c>
      <c r="D34" s="179">
        <v>2296.67</v>
      </c>
      <c r="E34" s="180">
        <v>2215.5</v>
      </c>
      <c r="F34" s="181">
        <v>54.801389999999998</v>
      </c>
    </row>
    <row r="35" spans="1:6" x14ac:dyDescent="0.25">
      <c r="A35" s="177" t="s">
        <v>616</v>
      </c>
      <c r="B35" s="177" t="s">
        <v>1124</v>
      </c>
      <c r="C35" s="178" t="s">
        <v>1098</v>
      </c>
      <c r="D35" s="179">
        <v>3285.12</v>
      </c>
      <c r="E35" s="180">
        <v>3349.7</v>
      </c>
      <c r="F35" s="181">
        <v>112.9365</v>
      </c>
    </row>
    <row r="36" spans="1:6" x14ac:dyDescent="0.25">
      <c r="A36" s="177" t="s">
        <v>616</v>
      </c>
      <c r="B36" s="177" t="s">
        <v>1125</v>
      </c>
      <c r="C36" s="178" t="s">
        <v>1098</v>
      </c>
      <c r="D36" s="179">
        <v>2772.03</v>
      </c>
      <c r="E36" s="180">
        <v>2939.8</v>
      </c>
      <c r="F36" s="181">
        <v>22.507465199999999</v>
      </c>
    </row>
    <row r="37" spans="1:6" x14ac:dyDescent="0.25">
      <c r="A37" s="177" t="s">
        <v>616</v>
      </c>
      <c r="B37" s="177" t="s">
        <v>1126</v>
      </c>
      <c r="C37" s="178" t="s">
        <v>1098</v>
      </c>
      <c r="D37" s="179">
        <v>364.61</v>
      </c>
      <c r="E37" s="180">
        <v>356.3</v>
      </c>
      <c r="F37" s="181">
        <v>9.1789541999999997</v>
      </c>
    </row>
    <row r="38" spans="1:6" x14ac:dyDescent="0.25">
      <c r="A38" s="177" t="s">
        <v>616</v>
      </c>
      <c r="B38" s="177" t="s">
        <v>1127</v>
      </c>
      <c r="C38" s="178" t="s">
        <v>1098</v>
      </c>
      <c r="D38" s="179">
        <v>103.26</v>
      </c>
      <c r="E38" s="180">
        <v>100.46</v>
      </c>
      <c r="F38" s="181">
        <v>49.599108000000001</v>
      </c>
    </row>
    <row r="39" spans="1:6" x14ac:dyDescent="0.25">
      <c r="A39" s="177" t="s">
        <v>616</v>
      </c>
      <c r="B39" s="177" t="s">
        <v>1128</v>
      </c>
      <c r="C39" s="178" t="s">
        <v>1098</v>
      </c>
      <c r="D39" s="179">
        <v>1305.43</v>
      </c>
      <c r="E39" s="180">
        <v>1409.3</v>
      </c>
      <c r="F39" s="181">
        <v>471.94574999999998</v>
      </c>
    </row>
    <row r="40" spans="1:6" x14ac:dyDescent="0.25">
      <c r="A40" s="177" t="s">
        <v>616</v>
      </c>
      <c r="B40" s="177" t="s">
        <v>1129</v>
      </c>
      <c r="C40" s="178" t="s">
        <v>1098</v>
      </c>
      <c r="D40" s="179">
        <v>1621.56</v>
      </c>
      <c r="E40" s="180">
        <v>1771.6</v>
      </c>
      <c r="F40" s="181">
        <v>38.0034402</v>
      </c>
    </row>
    <row r="41" spans="1:6" x14ac:dyDescent="0.25">
      <c r="A41" s="177" t="s">
        <v>616</v>
      </c>
      <c r="B41" s="177" t="s">
        <v>1130</v>
      </c>
      <c r="C41" s="178" t="s">
        <v>1098</v>
      </c>
      <c r="D41" s="179">
        <v>1734.27</v>
      </c>
      <c r="E41" s="180">
        <v>1836.8</v>
      </c>
      <c r="F41" s="181">
        <v>105.45897599999999</v>
      </c>
    </row>
    <row r="42" spans="1:6" x14ac:dyDescent="0.25">
      <c r="A42" s="177" t="s">
        <v>616</v>
      </c>
      <c r="B42" s="177" t="s">
        <v>1131</v>
      </c>
      <c r="C42" s="178" t="s">
        <v>1098</v>
      </c>
      <c r="D42" s="179">
        <v>3397.52</v>
      </c>
      <c r="E42" s="180">
        <v>3455.8</v>
      </c>
      <c r="F42" s="181">
        <v>122.8122</v>
      </c>
    </row>
    <row r="43" spans="1:6" x14ac:dyDescent="0.25">
      <c r="A43" s="177" t="s">
        <v>616</v>
      </c>
      <c r="B43" s="177" t="s">
        <v>1132</v>
      </c>
      <c r="C43" s="178" t="s">
        <v>1098</v>
      </c>
      <c r="D43" s="179">
        <v>666.13</v>
      </c>
      <c r="E43" s="180">
        <v>646.1</v>
      </c>
      <c r="F43" s="181">
        <v>72.685535999999999</v>
      </c>
    </row>
    <row r="44" spans="1:6" x14ac:dyDescent="0.25">
      <c r="A44" s="177" t="s">
        <v>616</v>
      </c>
      <c r="B44" s="177" t="s">
        <v>1133</v>
      </c>
      <c r="C44" s="178" t="s">
        <v>1098</v>
      </c>
      <c r="D44" s="179">
        <v>392.33</v>
      </c>
      <c r="E44" s="180">
        <v>385.9</v>
      </c>
      <c r="F44" s="181">
        <v>61.20279</v>
      </c>
    </row>
    <row r="45" spans="1:6" x14ac:dyDescent="0.25">
      <c r="A45" s="177" t="s">
        <v>616</v>
      </c>
      <c r="B45" s="177" t="s">
        <v>1134</v>
      </c>
      <c r="C45" s="178" t="s">
        <v>1098</v>
      </c>
      <c r="D45" s="179">
        <v>138.03</v>
      </c>
      <c r="E45" s="180">
        <v>140.46</v>
      </c>
      <c r="F45" s="181">
        <v>39.380000000000003</v>
      </c>
    </row>
    <row r="46" spans="1:6" x14ac:dyDescent="0.25">
      <c r="A46" s="177" t="s">
        <v>616</v>
      </c>
      <c r="B46" s="177" t="s">
        <v>1135</v>
      </c>
      <c r="C46" s="178" t="s">
        <v>1098</v>
      </c>
      <c r="D46" s="179">
        <v>3331.03</v>
      </c>
      <c r="E46" s="180">
        <v>3396.4</v>
      </c>
      <c r="F46" s="181">
        <v>75.586708800000011</v>
      </c>
    </row>
    <row r="47" spans="1:6" x14ac:dyDescent="0.25">
      <c r="A47" s="177"/>
      <c r="B47" s="177"/>
      <c r="C47" s="178"/>
      <c r="D47" s="179"/>
      <c r="E47" s="180"/>
      <c r="F47" s="181"/>
    </row>
    <row r="48" spans="1:6" x14ac:dyDescent="0.25">
      <c r="A48" s="177" t="s">
        <v>645</v>
      </c>
      <c r="B48" s="177" t="s">
        <v>1103</v>
      </c>
      <c r="C48" s="178" t="s">
        <v>1098</v>
      </c>
      <c r="D48" s="179">
        <v>1236.75</v>
      </c>
      <c r="E48" s="180">
        <v>1190.7</v>
      </c>
      <c r="F48" s="181">
        <v>2.6349437999999998</v>
      </c>
    </row>
    <row r="49" spans="1:6" x14ac:dyDescent="0.25">
      <c r="A49" s="177" t="s">
        <v>645</v>
      </c>
      <c r="B49" s="177" t="s">
        <v>1104</v>
      </c>
      <c r="C49" s="178" t="s">
        <v>1098</v>
      </c>
      <c r="D49" s="179">
        <v>9301.36</v>
      </c>
      <c r="E49" s="180">
        <v>8663</v>
      </c>
      <c r="F49" s="181">
        <v>112.9457</v>
      </c>
    </row>
    <row r="50" spans="1:6" x14ac:dyDescent="0.25">
      <c r="A50" s="177" t="s">
        <v>645</v>
      </c>
      <c r="B50" s="177" t="s">
        <v>1105</v>
      </c>
      <c r="C50" s="178" t="s">
        <v>1098</v>
      </c>
      <c r="D50" s="179">
        <v>2121.48</v>
      </c>
      <c r="E50" s="180">
        <v>1957.9</v>
      </c>
      <c r="F50" s="181">
        <v>278.71062000000001</v>
      </c>
    </row>
    <row r="51" spans="1:6" x14ac:dyDescent="0.25">
      <c r="A51" s="177" t="s">
        <v>645</v>
      </c>
      <c r="B51" s="177" t="s">
        <v>1106</v>
      </c>
      <c r="C51" s="178" t="s">
        <v>1098</v>
      </c>
      <c r="D51" s="179">
        <v>251.76</v>
      </c>
      <c r="E51" s="180">
        <v>250.48</v>
      </c>
      <c r="F51" s="181">
        <v>498.77759399999997</v>
      </c>
    </row>
    <row r="52" spans="1:6" x14ac:dyDescent="0.25">
      <c r="A52" s="177" t="s">
        <v>645</v>
      </c>
      <c r="B52" s="177" t="s">
        <v>1107</v>
      </c>
      <c r="C52" s="178" t="s">
        <v>1098</v>
      </c>
      <c r="D52" s="179">
        <v>1887.06</v>
      </c>
      <c r="E52" s="180">
        <v>1868.8</v>
      </c>
      <c r="F52" s="181">
        <v>408.93810579999996</v>
      </c>
    </row>
    <row r="53" spans="1:6" x14ac:dyDescent="0.25">
      <c r="A53" s="177" t="s">
        <v>645</v>
      </c>
      <c r="B53" s="177" t="s">
        <v>1108</v>
      </c>
      <c r="C53" s="178" t="s">
        <v>1098</v>
      </c>
      <c r="D53" s="179">
        <v>101.63</v>
      </c>
      <c r="E53" s="180">
        <v>97.64</v>
      </c>
      <c r="F53" s="181">
        <v>422.65536040000001</v>
      </c>
    </row>
    <row r="54" spans="1:6" x14ac:dyDescent="0.25">
      <c r="A54" s="177" t="s">
        <v>645</v>
      </c>
      <c r="B54" s="177" t="s">
        <v>1109</v>
      </c>
      <c r="C54" s="178" t="s">
        <v>1098</v>
      </c>
      <c r="D54" s="179">
        <v>1518.77</v>
      </c>
      <c r="E54" s="180">
        <v>1557.6</v>
      </c>
      <c r="F54" s="181">
        <v>352.16632439999995</v>
      </c>
    </row>
    <row r="55" spans="1:6" x14ac:dyDescent="0.25">
      <c r="A55" s="177" t="s">
        <v>645</v>
      </c>
      <c r="B55" s="177" t="s">
        <v>1136</v>
      </c>
      <c r="C55" s="178" t="s">
        <v>1098</v>
      </c>
      <c r="D55" s="179">
        <v>195.5</v>
      </c>
      <c r="E55" s="180">
        <v>189.44</v>
      </c>
      <c r="F55" s="181">
        <v>30.437069999999999</v>
      </c>
    </row>
    <row r="56" spans="1:6" x14ac:dyDescent="0.25">
      <c r="A56" s="177" t="s">
        <v>645</v>
      </c>
      <c r="B56" s="177" t="s">
        <v>1137</v>
      </c>
      <c r="C56" s="178" t="s">
        <v>1098</v>
      </c>
      <c r="D56" s="179">
        <v>2785.7</v>
      </c>
      <c r="E56" s="180">
        <v>2749.7</v>
      </c>
      <c r="F56" s="181">
        <v>4.8726251999999999</v>
      </c>
    </row>
    <row r="57" spans="1:6" x14ac:dyDescent="0.25">
      <c r="A57" s="177" t="s">
        <v>645</v>
      </c>
      <c r="B57" s="177" t="s">
        <v>1113</v>
      </c>
      <c r="C57" s="178" t="s">
        <v>1098</v>
      </c>
      <c r="D57" s="179">
        <v>1937.4</v>
      </c>
      <c r="E57" s="180">
        <v>1934</v>
      </c>
      <c r="F57" s="181">
        <v>83.860798500000001</v>
      </c>
    </row>
    <row r="58" spans="1:6" x14ac:dyDescent="0.25">
      <c r="A58" s="177" t="s">
        <v>645</v>
      </c>
      <c r="B58" s="177" t="s">
        <v>1115</v>
      </c>
      <c r="C58" s="178" t="s">
        <v>1098</v>
      </c>
      <c r="D58" s="179">
        <v>625.35</v>
      </c>
      <c r="E58" s="180">
        <v>626.25</v>
      </c>
      <c r="F58" s="181">
        <v>127.734915</v>
      </c>
    </row>
    <row r="59" spans="1:6" x14ac:dyDescent="0.25">
      <c r="A59" s="177" t="s">
        <v>645</v>
      </c>
      <c r="B59" s="177" t="s">
        <v>1138</v>
      </c>
      <c r="C59" s="178" t="s">
        <v>1098</v>
      </c>
      <c r="D59" s="179">
        <v>2369.33</v>
      </c>
      <c r="E59" s="180">
        <v>2351</v>
      </c>
      <c r="F59" s="181">
        <v>46.992282000000003</v>
      </c>
    </row>
    <row r="60" spans="1:6" x14ac:dyDescent="0.25">
      <c r="A60" s="177" t="s">
        <v>645</v>
      </c>
      <c r="B60" s="177" t="s">
        <v>1116</v>
      </c>
      <c r="C60" s="178" t="s">
        <v>1098</v>
      </c>
      <c r="D60" s="179">
        <v>1419.58</v>
      </c>
      <c r="E60" s="180">
        <v>1433.4</v>
      </c>
      <c r="F60" s="181">
        <v>291.26941199999999</v>
      </c>
    </row>
    <row r="61" spans="1:6" x14ac:dyDescent="0.25">
      <c r="A61" s="177" t="s">
        <v>645</v>
      </c>
      <c r="B61" s="177" t="s">
        <v>1120</v>
      </c>
      <c r="C61" s="178" t="s">
        <v>1098</v>
      </c>
      <c r="D61" s="179">
        <v>1468.71</v>
      </c>
      <c r="E61" s="180">
        <v>1504.6</v>
      </c>
      <c r="F61" s="181">
        <v>128.622758</v>
      </c>
    </row>
    <row r="62" spans="1:6" x14ac:dyDescent="0.25">
      <c r="A62" s="177" t="s">
        <v>645</v>
      </c>
      <c r="B62" s="177" t="s">
        <v>1121</v>
      </c>
      <c r="C62" s="178" t="s">
        <v>1098</v>
      </c>
      <c r="D62" s="179">
        <v>435.61</v>
      </c>
      <c r="E62" s="180">
        <v>426.3</v>
      </c>
      <c r="F62" s="181">
        <v>33.849311999999998</v>
      </c>
    </row>
    <row r="63" spans="1:6" x14ac:dyDescent="0.25">
      <c r="A63" s="177" t="s">
        <v>645</v>
      </c>
      <c r="B63" s="177" t="s">
        <v>1123</v>
      </c>
      <c r="C63" s="178" t="s">
        <v>1098</v>
      </c>
      <c r="D63" s="179">
        <v>2286.5300000000002</v>
      </c>
      <c r="E63" s="180">
        <v>2215.5</v>
      </c>
      <c r="F63" s="181">
        <v>480.68647799999997</v>
      </c>
    </row>
    <row r="64" spans="1:6" x14ac:dyDescent="0.25">
      <c r="A64" s="177" t="s">
        <v>645</v>
      </c>
      <c r="B64" s="177" t="s">
        <v>1139</v>
      </c>
      <c r="C64" s="178" t="s">
        <v>1098</v>
      </c>
      <c r="D64" s="179">
        <v>1287.25</v>
      </c>
      <c r="E64" s="180">
        <v>1351.5</v>
      </c>
      <c r="F64" s="181">
        <v>14.424102000000001</v>
      </c>
    </row>
    <row r="65" spans="1:6" x14ac:dyDescent="0.25">
      <c r="A65" s="177" t="s">
        <v>645</v>
      </c>
      <c r="B65" s="177" t="s">
        <v>1128</v>
      </c>
      <c r="C65" s="178" t="s">
        <v>1098</v>
      </c>
      <c r="D65" s="179">
        <v>1300.93</v>
      </c>
      <c r="E65" s="180">
        <v>1409.3</v>
      </c>
      <c r="F65" s="181">
        <v>399.911925</v>
      </c>
    </row>
    <row r="66" spans="1:6" x14ac:dyDescent="0.25">
      <c r="A66" s="177" t="s">
        <v>645</v>
      </c>
      <c r="B66" s="177" t="s">
        <v>1131</v>
      </c>
      <c r="C66" s="178" t="s">
        <v>1098</v>
      </c>
      <c r="D66" s="179">
        <v>3397.03</v>
      </c>
      <c r="E66" s="180">
        <v>3455.8</v>
      </c>
      <c r="F66" s="181">
        <v>50.633099999999999</v>
      </c>
    </row>
    <row r="67" spans="1:6" x14ac:dyDescent="0.25">
      <c r="A67" s="177" t="s">
        <v>645</v>
      </c>
      <c r="B67" s="177" t="s">
        <v>1132</v>
      </c>
      <c r="C67" s="178" t="s">
        <v>1098</v>
      </c>
      <c r="D67" s="179">
        <v>667.18</v>
      </c>
      <c r="E67" s="180">
        <v>646.1</v>
      </c>
      <c r="F67" s="181">
        <v>86.314074000000005</v>
      </c>
    </row>
    <row r="68" spans="1:6" x14ac:dyDescent="0.25">
      <c r="A68" s="177" t="s">
        <v>645</v>
      </c>
      <c r="B68" s="177" t="s">
        <v>1135</v>
      </c>
      <c r="C68" s="178" t="s">
        <v>1098</v>
      </c>
      <c r="D68" s="179">
        <v>3355.2</v>
      </c>
      <c r="E68" s="180">
        <v>3396.4</v>
      </c>
      <c r="F68" s="181">
        <v>20.996308000000003</v>
      </c>
    </row>
    <row r="69" spans="1:6" x14ac:dyDescent="0.25">
      <c r="A69" s="177"/>
      <c r="B69" s="177"/>
      <c r="C69" s="178"/>
      <c r="D69" s="179"/>
      <c r="E69" s="180"/>
      <c r="F69" s="181"/>
    </row>
    <row r="70" spans="1:6" x14ac:dyDescent="0.25">
      <c r="A70" s="177" t="s">
        <v>676</v>
      </c>
      <c r="B70" s="177" t="s">
        <v>1099</v>
      </c>
      <c r="C70" s="178" t="s">
        <v>1098</v>
      </c>
      <c r="D70" s="179">
        <v>2467.3000000000002</v>
      </c>
      <c r="E70" s="180">
        <v>2308.1999999999998</v>
      </c>
      <c r="F70" s="181">
        <v>87.147270000000006</v>
      </c>
    </row>
    <row r="71" spans="1:6" x14ac:dyDescent="0.25">
      <c r="A71" s="177" t="s">
        <v>676</v>
      </c>
      <c r="B71" s="177" t="s">
        <v>1101</v>
      </c>
      <c r="C71" s="178" t="s">
        <v>1098</v>
      </c>
      <c r="D71" s="179">
        <v>272.36</v>
      </c>
      <c r="E71" s="180">
        <v>264.39999999999998</v>
      </c>
      <c r="F71" s="181">
        <v>71.039708999999988</v>
      </c>
    </row>
    <row r="72" spans="1:6" x14ac:dyDescent="0.25">
      <c r="A72" s="177" t="s">
        <v>676</v>
      </c>
      <c r="B72" s="177" t="s">
        <v>1102</v>
      </c>
      <c r="C72" s="178" t="s">
        <v>1098</v>
      </c>
      <c r="D72" s="179">
        <v>1182.25</v>
      </c>
      <c r="E72" s="180">
        <v>1233.3</v>
      </c>
      <c r="F72" s="181">
        <v>106.99986400000002</v>
      </c>
    </row>
    <row r="73" spans="1:6" x14ac:dyDescent="0.25">
      <c r="A73" s="177" t="s">
        <v>676</v>
      </c>
      <c r="B73" s="177" t="s">
        <v>1103</v>
      </c>
      <c r="C73" s="178" t="s">
        <v>1098</v>
      </c>
      <c r="D73" s="179">
        <v>1229.54</v>
      </c>
      <c r="E73" s="180">
        <v>1190.7</v>
      </c>
      <c r="F73" s="181">
        <v>289.843818</v>
      </c>
    </row>
    <row r="74" spans="1:6" x14ac:dyDescent="0.25">
      <c r="A74" s="177" t="s">
        <v>676</v>
      </c>
      <c r="B74" s="177" t="s">
        <v>1104</v>
      </c>
      <c r="C74" s="178" t="s">
        <v>1098</v>
      </c>
      <c r="D74" s="179">
        <v>9261.5</v>
      </c>
      <c r="E74" s="180">
        <v>8663</v>
      </c>
      <c r="F74" s="181">
        <v>12.101324999999999</v>
      </c>
    </row>
    <row r="75" spans="1:6" x14ac:dyDescent="0.25">
      <c r="A75" s="177" t="s">
        <v>676</v>
      </c>
      <c r="B75" s="177" t="s">
        <v>1105</v>
      </c>
      <c r="C75" s="178" t="s">
        <v>1098</v>
      </c>
      <c r="D75" s="179">
        <v>2070.4499999999998</v>
      </c>
      <c r="E75" s="180">
        <v>1957.9</v>
      </c>
      <c r="F75" s="181">
        <v>22.00347</v>
      </c>
    </row>
    <row r="76" spans="1:6" x14ac:dyDescent="0.25">
      <c r="A76" s="177" t="s">
        <v>676</v>
      </c>
      <c r="B76" s="177" t="s">
        <v>1106</v>
      </c>
      <c r="C76" s="178" t="s">
        <v>1098</v>
      </c>
      <c r="D76" s="179">
        <v>248.11</v>
      </c>
      <c r="E76" s="180">
        <v>250.48</v>
      </c>
      <c r="F76" s="181">
        <v>218.019137</v>
      </c>
    </row>
    <row r="77" spans="1:6" x14ac:dyDescent="0.25">
      <c r="A77" s="177" t="s">
        <v>676</v>
      </c>
      <c r="B77" s="177" t="s">
        <v>1107</v>
      </c>
      <c r="C77" s="178" t="s">
        <v>1098</v>
      </c>
      <c r="D77" s="179">
        <v>1885.68</v>
      </c>
      <c r="E77" s="180">
        <v>1868.8</v>
      </c>
      <c r="F77" s="181">
        <v>1351.3405827000001</v>
      </c>
    </row>
    <row r="78" spans="1:6" x14ac:dyDescent="0.25">
      <c r="A78" s="177" t="s">
        <v>676</v>
      </c>
      <c r="B78" s="177" t="s">
        <v>1111</v>
      </c>
      <c r="C78" s="178" t="s">
        <v>1098</v>
      </c>
      <c r="D78" s="179">
        <v>675.11</v>
      </c>
      <c r="E78" s="180">
        <v>676.75</v>
      </c>
      <c r="F78" s="181">
        <v>51.168340199999996</v>
      </c>
    </row>
    <row r="79" spans="1:6" x14ac:dyDescent="0.25">
      <c r="A79" s="177" t="s">
        <v>676</v>
      </c>
      <c r="B79" s="177" t="s">
        <v>1137</v>
      </c>
      <c r="C79" s="178" t="s">
        <v>1098</v>
      </c>
      <c r="D79" s="179">
        <v>2776.84</v>
      </c>
      <c r="E79" s="180">
        <v>2749.7</v>
      </c>
      <c r="F79" s="181">
        <v>9.7452503999999998</v>
      </c>
    </row>
    <row r="80" spans="1:6" x14ac:dyDescent="0.25">
      <c r="A80" s="177" t="s">
        <v>676</v>
      </c>
      <c r="B80" s="177" t="s">
        <v>1112</v>
      </c>
      <c r="C80" s="178" t="s">
        <v>1098</v>
      </c>
      <c r="D80" s="179">
        <v>577.75</v>
      </c>
      <c r="E80" s="180">
        <v>542.25</v>
      </c>
      <c r="F80" s="181">
        <v>10.385078</v>
      </c>
    </row>
    <row r="81" spans="1:6" x14ac:dyDescent="0.25">
      <c r="A81" s="177" t="s">
        <v>676</v>
      </c>
      <c r="B81" s="177" t="s">
        <v>1140</v>
      </c>
      <c r="C81" s="178" t="s">
        <v>1098</v>
      </c>
      <c r="D81" s="179">
        <v>713</v>
      </c>
      <c r="E81" s="180">
        <v>745.15</v>
      </c>
      <c r="F81" s="181">
        <v>99.129596500000005</v>
      </c>
    </row>
    <row r="82" spans="1:6" x14ac:dyDescent="0.25">
      <c r="A82" s="177" t="s">
        <v>676</v>
      </c>
      <c r="B82" s="177" t="s">
        <v>1115</v>
      </c>
      <c r="C82" s="178" t="s">
        <v>1098</v>
      </c>
      <c r="D82" s="179">
        <v>619.19000000000005</v>
      </c>
      <c r="E82" s="180">
        <v>626.25</v>
      </c>
      <c r="F82" s="181">
        <v>195.25194150000002</v>
      </c>
    </row>
    <row r="83" spans="1:6" x14ac:dyDescent="0.25">
      <c r="A83" s="177" t="s">
        <v>676</v>
      </c>
      <c r="B83" s="177" t="s">
        <v>1138</v>
      </c>
      <c r="C83" s="178" t="s">
        <v>1098</v>
      </c>
      <c r="D83" s="179">
        <v>2368.42</v>
      </c>
      <c r="E83" s="180">
        <v>2351</v>
      </c>
      <c r="F83" s="181">
        <v>129.847095</v>
      </c>
    </row>
    <row r="84" spans="1:6" x14ac:dyDescent="0.25">
      <c r="A84" s="177" t="s">
        <v>676</v>
      </c>
      <c r="B84" s="177" t="s">
        <v>1116</v>
      </c>
      <c r="C84" s="178" t="s">
        <v>1098</v>
      </c>
      <c r="D84" s="179">
        <v>1420.99</v>
      </c>
      <c r="E84" s="180">
        <v>1433.4</v>
      </c>
      <c r="F84" s="181">
        <v>28.416528</v>
      </c>
    </row>
    <row r="85" spans="1:6" x14ac:dyDescent="0.25">
      <c r="A85" s="177" t="s">
        <v>676</v>
      </c>
      <c r="B85" s="177" t="s">
        <v>1119</v>
      </c>
      <c r="C85" s="178" t="s">
        <v>1098</v>
      </c>
      <c r="D85" s="179">
        <v>405.35</v>
      </c>
      <c r="E85" s="180">
        <v>408</v>
      </c>
      <c r="F85" s="181">
        <v>3.2122096</v>
      </c>
    </row>
    <row r="86" spans="1:6" x14ac:dyDescent="0.25">
      <c r="A86" s="177" t="s">
        <v>676</v>
      </c>
      <c r="B86" s="177" t="s">
        <v>1120</v>
      </c>
      <c r="C86" s="178" t="s">
        <v>1098</v>
      </c>
      <c r="D86" s="179">
        <v>1457.92</v>
      </c>
      <c r="E86" s="180">
        <v>1504.6</v>
      </c>
      <c r="F86" s="181">
        <v>830.20143799999994</v>
      </c>
    </row>
    <row r="87" spans="1:6" x14ac:dyDescent="0.25">
      <c r="A87" s="177" t="s">
        <v>676</v>
      </c>
      <c r="B87" s="177" t="s">
        <v>1141</v>
      </c>
      <c r="C87" s="178" t="s">
        <v>1098</v>
      </c>
      <c r="D87" s="179">
        <v>5433.74</v>
      </c>
      <c r="E87" s="180">
        <v>5274</v>
      </c>
      <c r="F87" s="181">
        <v>157.6913625</v>
      </c>
    </row>
    <row r="88" spans="1:6" x14ac:dyDescent="0.25">
      <c r="A88" s="177" t="s">
        <v>676</v>
      </c>
      <c r="B88" s="177" t="s">
        <v>1121</v>
      </c>
      <c r="C88" s="178" t="s">
        <v>1098</v>
      </c>
      <c r="D88" s="179">
        <v>424.94</v>
      </c>
      <c r="E88" s="180">
        <v>426.3</v>
      </c>
      <c r="F88" s="181">
        <v>242.98970399999999</v>
      </c>
    </row>
    <row r="89" spans="1:6" x14ac:dyDescent="0.25">
      <c r="A89" s="177" t="s">
        <v>676</v>
      </c>
      <c r="B89" s="177" t="s">
        <v>1142</v>
      </c>
      <c r="C89" s="178" t="s">
        <v>1098</v>
      </c>
      <c r="D89" s="179">
        <v>1041.57</v>
      </c>
      <c r="E89" s="180">
        <v>1035.2</v>
      </c>
      <c r="F89" s="181">
        <v>163.8237216</v>
      </c>
    </row>
    <row r="90" spans="1:6" x14ac:dyDescent="0.25">
      <c r="A90" s="177" t="s">
        <v>676</v>
      </c>
      <c r="B90" s="177" t="s">
        <v>1123</v>
      </c>
      <c r="C90" s="178" t="s">
        <v>1098</v>
      </c>
      <c r="D90" s="179">
        <v>2210.02</v>
      </c>
      <c r="E90" s="180">
        <v>2215.5</v>
      </c>
      <c r="F90" s="181">
        <v>126.82607400000001</v>
      </c>
    </row>
    <row r="91" spans="1:6" x14ac:dyDescent="0.25">
      <c r="A91" s="177" t="s">
        <v>676</v>
      </c>
      <c r="B91" s="177" t="s">
        <v>1124</v>
      </c>
      <c r="C91" s="178" t="s">
        <v>1098</v>
      </c>
      <c r="D91" s="179">
        <v>3296.1</v>
      </c>
      <c r="E91" s="180">
        <v>3349.7</v>
      </c>
      <c r="F91" s="181">
        <v>131.00633999999999</v>
      </c>
    </row>
    <row r="92" spans="1:6" x14ac:dyDescent="0.25">
      <c r="A92" s="177" t="s">
        <v>676</v>
      </c>
      <c r="B92" s="177" t="s">
        <v>1143</v>
      </c>
      <c r="C92" s="178" t="s">
        <v>1098</v>
      </c>
      <c r="D92" s="179">
        <v>1979.66</v>
      </c>
      <c r="E92" s="180">
        <v>2104</v>
      </c>
      <c r="F92" s="181">
        <v>31.074911999999998</v>
      </c>
    </row>
    <row r="93" spans="1:6" x14ac:dyDescent="0.25">
      <c r="A93" s="177" t="s">
        <v>676</v>
      </c>
      <c r="B93" s="177" t="s">
        <v>1125</v>
      </c>
      <c r="C93" s="178" t="s">
        <v>1098</v>
      </c>
      <c r="D93" s="179">
        <v>2727.8</v>
      </c>
      <c r="E93" s="180">
        <v>2939.8</v>
      </c>
      <c r="F93" s="181">
        <v>49.107196799999997</v>
      </c>
    </row>
    <row r="94" spans="1:6" x14ac:dyDescent="0.25">
      <c r="A94" s="177" t="s">
        <v>676</v>
      </c>
      <c r="B94" s="177" t="s">
        <v>1126</v>
      </c>
      <c r="C94" s="178" t="s">
        <v>1098</v>
      </c>
      <c r="D94" s="179">
        <v>368.61</v>
      </c>
      <c r="E94" s="180">
        <v>356.3</v>
      </c>
      <c r="F94" s="181">
        <v>121.36617220000001</v>
      </c>
    </row>
    <row r="95" spans="1:6" x14ac:dyDescent="0.25">
      <c r="A95" s="177" t="s">
        <v>676</v>
      </c>
      <c r="B95" s="177" t="s">
        <v>1128</v>
      </c>
      <c r="C95" s="178" t="s">
        <v>1098</v>
      </c>
      <c r="D95" s="179">
        <v>1291.1199999999999</v>
      </c>
      <c r="E95" s="180">
        <v>1409.3</v>
      </c>
      <c r="F95" s="181">
        <v>1513.9522875</v>
      </c>
    </row>
    <row r="96" spans="1:6" x14ac:dyDescent="0.25">
      <c r="A96" s="177" t="s">
        <v>676</v>
      </c>
      <c r="B96" s="177" t="s">
        <v>1129</v>
      </c>
      <c r="C96" s="178" t="s">
        <v>1098</v>
      </c>
      <c r="D96" s="179">
        <v>1611.63</v>
      </c>
      <c r="E96" s="180">
        <v>1771.6</v>
      </c>
      <c r="F96" s="181">
        <v>48.368014800000005</v>
      </c>
    </row>
    <row r="97" spans="1:6" x14ac:dyDescent="0.25">
      <c r="A97" s="177" t="s">
        <v>676</v>
      </c>
      <c r="B97" s="177" t="s">
        <v>1131</v>
      </c>
      <c r="C97" s="178" t="s">
        <v>1098</v>
      </c>
      <c r="D97" s="179">
        <v>3356.41</v>
      </c>
      <c r="E97" s="180">
        <v>3455.8</v>
      </c>
      <c r="F97" s="181">
        <v>28.009799999999998</v>
      </c>
    </row>
    <row r="98" spans="1:6" x14ac:dyDescent="0.25">
      <c r="A98" s="177" t="s">
        <v>676</v>
      </c>
      <c r="B98" s="177" t="s">
        <v>1132</v>
      </c>
      <c r="C98" s="178" t="s">
        <v>1098</v>
      </c>
      <c r="D98" s="179">
        <v>629.62</v>
      </c>
      <c r="E98" s="180">
        <v>646.1</v>
      </c>
      <c r="F98" s="181">
        <v>37.857050000000008</v>
      </c>
    </row>
    <row r="99" spans="1:6" x14ac:dyDescent="0.25">
      <c r="A99" s="177" t="s">
        <v>676</v>
      </c>
      <c r="B99" s="177" t="s">
        <v>1135</v>
      </c>
      <c r="C99" s="178" t="s">
        <v>1098</v>
      </c>
      <c r="D99" s="179">
        <v>3327</v>
      </c>
      <c r="E99" s="180">
        <v>3396.4</v>
      </c>
      <c r="F99" s="181">
        <v>1.0498154000000002</v>
      </c>
    </row>
    <row r="100" spans="1:6" x14ac:dyDescent="0.25">
      <c r="A100" s="177" t="s">
        <v>676</v>
      </c>
      <c r="B100" s="177" t="s">
        <v>1144</v>
      </c>
      <c r="C100" s="178" t="s">
        <v>1098</v>
      </c>
      <c r="D100" s="179">
        <v>2705.64</v>
      </c>
      <c r="E100" s="180">
        <v>2681.8</v>
      </c>
      <c r="F100" s="181">
        <v>152.27820550000001</v>
      </c>
    </row>
    <row r="101" spans="1:6" x14ac:dyDescent="0.25">
      <c r="A101" s="177" t="s">
        <v>676</v>
      </c>
      <c r="B101" s="177" t="s">
        <v>1145</v>
      </c>
      <c r="C101" s="178" t="s">
        <v>1098</v>
      </c>
      <c r="D101" s="179">
        <v>12098.57</v>
      </c>
      <c r="E101" s="180">
        <v>11698</v>
      </c>
      <c r="F101" s="181">
        <v>36.878450000000001</v>
      </c>
    </row>
    <row r="102" spans="1:6" x14ac:dyDescent="0.25">
      <c r="A102" s="177" t="s">
        <v>676</v>
      </c>
      <c r="B102" s="177" t="s">
        <v>1146</v>
      </c>
      <c r="C102" s="178" t="s">
        <v>1098</v>
      </c>
      <c r="D102" s="179">
        <v>1521.31</v>
      </c>
      <c r="E102" s="180">
        <v>1567.2</v>
      </c>
      <c r="F102" s="181">
        <v>49.932521600000001</v>
      </c>
    </row>
    <row r="103" spans="1:6" x14ac:dyDescent="0.25">
      <c r="A103" s="177"/>
      <c r="B103" s="177"/>
      <c r="C103" s="178"/>
      <c r="D103" s="179"/>
      <c r="E103" s="180"/>
      <c r="F103" s="181"/>
    </row>
    <row r="104" spans="1:6" x14ac:dyDescent="0.25">
      <c r="A104" s="177" t="s">
        <v>817</v>
      </c>
      <c r="B104" s="177" t="s">
        <v>1099</v>
      </c>
      <c r="C104" s="178" t="s">
        <v>1098</v>
      </c>
      <c r="D104" s="179">
        <v>2493.63</v>
      </c>
      <c r="E104" s="180">
        <v>2308.1999999999998</v>
      </c>
      <c r="F104" s="181">
        <v>47.723505000000003</v>
      </c>
    </row>
    <row r="105" spans="1:6" x14ac:dyDescent="0.25">
      <c r="A105" s="177" t="s">
        <v>817</v>
      </c>
      <c r="B105" s="177" t="s">
        <v>1103</v>
      </c>
      <c r="C105" s="178" t="s">
        <v>1098</v>
      </c>
      <c r="D105" s="179">
        <v>1227.6199999999999</v>
      </c>
      <c r="E105" s="180">
        <v>1190.7</v>
      </c>
      <c r="F105" s="181">
        <v>425.54342369999995</v>
      </c>
    </row>
    <row r="106" spans="1:6" x14ac:dyDescent="0.25">
      <c r="A106" s="177" t="s">
        <v>817</v>
      </c>
      <c r="B106" s="177" t="s">
        <v>1147</v>
      </c>
      <c r="C106" s="178" t="s">
        <v>1098</v>
      </c>
      <c r="D106" s="179">
        <v>8155.16</v>
      </c>
      <c r="E106" s="180">
        <v>8066</v>
      </c>
      <c r="F106" s="181">
        <v>85.921173800000005</v>
      </c>
    </row>
    <row r="107" spans="1:6" x14ac:dyDescent="0.25">
      <c r="A107" s="177" t="s">
        <v>817</v>
      </c>
      <c r="B107" s="177" t="s">
        <v>1148</v>
      </c>
      <c r="C107" s="178" t="s">
        <v>1098</v>
      </c>
      <c r="D107" s="179">
        <v>306.43</v>
      </c>
      <c r="E107" s="180">
        <v>311.7</v>
      </c>
      <c r="F107" s="181">
        <v>397.46227499999998</v>
      </c>
    </row>
    <row r="108" spans="1:6" x14ac:dyDescent="0.25">
      <c r="A108" s="177" t="s">
        <v>817</v>
      </c>
      <c r="B108" s="177" t="s">
        <v>1107</v>
      </c>
      <c r="C108" s="178" t="s">
        <v>1098</v>
      </c>
      <c r="D108" s="179">
        <v>1878.38</v>
      </c>
      <c r="E108" s="180">
        <v>1868.8</v>
      </c>
      <c r="F108" s="181">
        <v>269.0382275</v>
      </c>
    </row>
    <row r="109" spans="1:6" x14ac:dyDescent="0.25">
      <c r="A109" s="177" t="s">
        <v>817</v>
      </c>
      <c r="B109" s="177" t="s">
        <v>1109</v>
      </c>
      <c r="C109" s="178" t="s">
        <v>1098</v>
      </c>
      <c r="D109" s="179">
        <v>1524.95</v>
      </c>
      <c r="E109" s="180">
        <v>1557.6</v>
      </c>
      <c r="F109" s="181">
        <v>1.7786177999999999</v>
      </c>
    </row>
    <row r="110" spans="1:6" x14ac:dyDescent="0.25">
      <c r="A110" s="177" t="s">
        <v>817</v>
      </c>
      <c r="B110" s="177" t="s">
        <v>1110</v>
      </c>
      <c r="C110" s="178" t="s">
        <v>1098</v>
      </c>
      <c r="D110" s="179">
        <v>405.2</v>
      </c>
      <c r="E110" s="180">
        <v>387.1</v>
      </c>
      <c r="F110" s="181">
        <v>59.003632500000002</v>
      </c>
    </row>
    <row r="111" spans="1:6" x14ac:dyDescent="0.25">
      <c r="A111" s="177" t="s">
        <v>817</v>
      </c>
      <c r="B111" s="177" t="s">
        <v>1149</v>
      </c>
      <c r="C111" s="178" t="s">
        <v>1098</v>
      </c>
      <c r="D111" s="179">
        <v>5884.92</v>
      </c>
      <c r="E111" s="180">
        <v>5595</v>
      </c>
      <c r="F111" s="181">
        <v>22.739307499999999</v>
      </c>
    </row>
    <row r="112" spans="1:6" x14ac:dyDescent="0.25">
      <c r="A112" s="177" t="s">
        <v>817</v>
      </c>
      <c r="B112" s="177" t="s">
        <v>1136</v>
      </c>
      <c r="C112" s="178" t="s">
        <v>1098</v>
      </c>
      <c r="D112" s="179">
        <v>194.97</v>
      </c>
      <c r="E112" s="180">
        <v>189.44</v>
      </c>
      <c r="F112" s="181">
        <v>13.189397</v>
      </c>
    </row>
    <row r="113" spans="1:6" x14ac:dyDescent="0.25">
      <c r="A113" s="177" t="s">
        <v>817</v>
      </c>
      <c r="B113" s="177" t="s">
        <v>1137</v>
      </c>
      <c r="C113" s="178" t="s">
        <v>1098</v>
      </c>
      <c r="D113" s="179">
        <v>2777.67</v>
      </c>
      <c r="E113" s="180">
        <v>2749.7</v>
      </c>
      <c r="F113" s="181">
        <v>31.6720638</v>
      </c>
    </row>
    <row r="114" spans="1:6" x14ac:dyDescent="0.25">
      <c r="A114" s="177" t="s">
        <v>817</v>
      </c>
      <c r="B114" s="177" t="s">
        <v>1140</v>
      </c>
      <c r="C114" s="178" t="s">
        <v>1098</v>
      </c>
      <c r="D114" s="179">
        <v>719.6</v>
      </c>
      <c r="E114" s="180">
        <v>745.15</v>
      </c>
      <c r="F114" s="181">
        <v>1.3961915</v>
      </c>
    </row>
    <row r="115" spans="1:6" x14ac:dyDescent="0.25">
      <c r="A115" s="177" t="s">
        <v>817</v>
      </c>
      <c r="B115" s="177" t="s">
        <v>1150</v>
      </c>
      <c r="C115" s="178" t="s">
        <v>1098</v>
      </c>
      <c r="D115" s="179">
        <v>4341.99</v>
      </c>
      <c r="E115" s="180">
        <v>4504.3</v>
      </c>
      <c r="F115" s="181">
        <v>62.906782100000008</v>
      </c>
    </row>
    <row r="116" spans="1:6" x14ac:dyDescent="0.25">
      <c r="A116" s="177" t="s">
        <v>817</v>
      </c>
      <c r="B116" s="177" t="s">
        <v>1151</v>
      </c>
      <c r="C116" s="178" t="s">
        <v>1098</v>
      </c>
      <c r="D116" s="179">
        <v>399.28</v>
      </c>
      <c r="E116" s="180">
        <v>379.5</v>
      </c>
      <c r="F116" s="181">
        <v>136.2994171</v>
      </c>
    </row>
    <row r="117" spans="1:6" x14ac:dyDescent="0.25">
      <c r="A117" s="177" t="s">
        <v>817</v>
      </c>
      <c r="B117" s="177" t="s">
        <v>1116</v>
      </c>
      <c r="C117" s="178" t="s">
        <v>1098</v>
      </c>
      <c r="D117" s="179">
        <v>1422.35</v>
      </c>
      <c r="E117" s="180">
        <v>1433.4</v>
      </c>
      <c r="F117" s="181">
        <v>101.233881</v>
      </c>
    </row>
    <row r="118" spans="1:6" x14ac:dyDescent="0.25">
      <c r="A118" s="177" t="s">
        <v>817</v>
      </c>
      <c r="B118" s="177" t="s">
        <v>1120</v>
      </c>
      <c r="C118" s="178" t="s">
        <v>1098</v>
      </c>
      <c r="D118" s="179">
        <v>1441.46</v>
      </c>
      <c r="E118" s="180">
        <v>1504.6</v>
      </c>
      <c r="F118" s="181">
        <v>655.86976600000003</v>
      </c>
    </row>
    <row r="119" spans="1:6" x14ac:dyDescent="0.25">
      <c r="A119" s="177" t="s">
        <v>817</v>
      </c>
      <c r="B119" s="177" t="s">
        <v>1124</v>
      </c>
      <c r="C119" s="178" t="s">
        <v>1098</v>
      </c>
      <c r="D119" s="179">
        <v>3286.91</v>
      </c>
      <c r="E119" s="180">
        <v>3349.7</v>
      </c>
      <c r="F119" s="181">
        <v>430.96568400000001</v>
      </c>
    </row>
    <row r="120" spans="1:6" x14ac:dyDescent="0.25">
      <c r="A120" s="177" t="s">
        <v>817</v>
      </c>
      <c r="B120" s="177" t="s">
        <v>1125</v>
      </c>
      <c r="C120" s="178" t="s">
        <v>1098</v>
      </c>
      <c r="D120" s="179">
        <v>2813.03</v>
      </c>
      <c r="E120" s="180">
        <v>2939.8</v>
      </c>
      <c r="F120" s="181">
        <v>716.14661999999998</v>
      </c>
    </row>
    <row r="121" spans="1:6" x14ac:dyDescent="0.25">
      <c r="A121" s="177" t="s">
        <v>817</v>
      </c>
      <c r="B121" s="177" t="s">
        <v>1152</v>
      </c>
      <c r="C121" s="178" t="s">
        <v>1098</v>
      </c>
      <c r="D121" s="179">
        <v>250.12</v>
      </c>
      <c r="E121" s="180">
        <v>245.19</v>
      </c>
      <c r="F121" s="181">
        <v>13.1586078</v>
      </c>
    </row>
    <row r="122" spans="1:6" x14ac:dyDescent="0.25">
      <c r="A122" s="177" t="s">
        <v>817</v>
      </c>
      <c r="B122" s="177" t="s">
        <v>1127</v>
      </c>
      <c r="C122" s="178" t="s">
        <v>1098</v>
      </c>
      <c r="D122" s="179">
        <v>104.27</v>
      </c>
      <c r="E122" s="180">
        <v>100.46</v>
      </c>
      <c r="F122" s="181">
        <v>9.1850199999999997</v>
      </c>
    </row>
    <row r="123" spans="1:6" x14ac:dyDescent="0.25">
      <c r="A123" s="177" t="s">
        <v>817</v>
      </c>
      <c r="B123" s="177" t="s">
        <v>1128</v>
      </c>
      <c r="C123" s="178" t="s">
        <v>1098</v>
      </c>
      <c r="D123" s="179">
        <v>1306.06</v>
      </c>
      <c r="E123" s="180">
        <v>1409.3</v>
      </c>
      <c r="F123" s="181">
        <v>262.05408749999998</v>
      </c>
    </row>
    <row r="124" spans="1:6" x14ac:dyDescent="0.25">
      <c r="A124" s="177" t="s">
        <v>817</v>
      </c>
      <c r="B124" s="177" t="s">
        <v>1132</v>
      </c>
      <c r="C124" s="178" t="s">
        <v>1098</v>
      </c>
      <c r="D124" s="179">
        <v>630.03</v>
      </c>
      <c r="E124" s="180">
        <v>646.1</v>
      </c>
      <c r="F124" s="181">
        <v>75.714100000000016</v>
      </c>
    </row>
    <row r="125" spans="1:6" x14ac:dyDescent="0.25">
      <c r="A125" s="177" t="s">
        <v>817</v>
      </c>
      <c r="B125" s="177" t="s">
        <v>1134</v>
      </c>
      <c r="C125" s="178" t="s">
        <v>1098</v>
      </c>
      <c r="D125" s="179">
        <v>140.38</v>
      </c>
      <c r="E125" s="180">
        <v>140.46</v>
      </c>
      <c r="F125" s="181">
        <v>3.1503999999999999</v>
      </c>
    </row>
    <row r="126" spans="1:6" x14ac:dyDescent="0.25">
      <c r="A126" s="177" t="s">
        <v>817</v>
      </c>
      <c r="B126" s="177" t="s">
        <v>1153</v>
      </c>
      <c r="C126" s="178" t="s">
        <v>1098</v>
      </c>
      <c r="D126" s="179">
        <v>1390.54</v>
      </c>
      <c r="E126" s="180">
        <v>1506.7</v>
      </c>
      <c r="F126" s="181">
        <v>73.752930000000006</v>
      </c>
    </row>
    <row r="127" spans="1:6" x14ac:dyDescent="0.25">
      <c r="A127" s="177" t="s">
        <v>817</v>
      </c>
      <c r="B127" s="177" t="s">
        <v>1135</v>
      </c>
      <c r="C127" s="178" t="s">
        <v>1098</v>
      </c>
      <c r="D127" s="179">
        <v>3357.61</v>
      </c>
      <c r="E127" s="180">
        <v>3396.4</v>
      </c>
      <c r="F127" s="181">
        <v>8.3985232000000014</v>
      </c>
    </row>
    <row r="128" spans="1:6" x14ac:dyDescent="0.25">
      <c r="A128" s="177" t="s">
        <v>817</v>
      </c>
      <c r="B128" s="177" t="s">
        <v>1144</v>
      </c>
      <c r="C128" s="178" t="s">
        <v>1098</v>
      </c>
      <c r="D128" s="179">
        <v>2751.06</v>
      </c>
      <c r="E128" s="180">
        <v>2681.8</v>
      </c>
      <c r="F128" s="181">
        <v>342.17808530000002</v>
      </c>
    </row>
    <row r="129" spans="1:11" x14ac:dyDescent="0.25">
      <c r="A129" s="177" t="s">
        <v>817</v>
      </c>
      <c r="B129" s="177" t="s">
        <v>1145</v>
      </c>
      <c r="C129" s="178" t="s">
        <v>1098</v>
      </c>
      <c r="D129" s="179">
        <v>12049.06</v>
      </c>
      <c r="E129" s="180">
        <v>11698</v>
      </c>
      <c r="F129" s="181">
        <v>182.28491</v>
      </c>
    </row>
    <row r="130" spans="1:11" x14ac:dyDescent="0.25">
      <c r="F130" s="182"/>
    </row>
    <row r="131" spans="1:11" x14ac:dyDescent="0.25">
      <c r="A131" s="174" t="s">
        <v>1154</v>
      </c>
      <c r="D131" s="183"/>
      <c r="E131" s="183"/>
      <c r="F131" s="183"/>
    </row>
    <row r="133" spans="1:11" x14ac:dyDescent="0.25">
      <c r="A133" s="184" t="s">
        <v>1091</v>
      </c>
      <c r="B133" s="184" t="s">
        <v>1155</v>
      </c>
    </row>
    <row r="134" spans="1:11" x14ac:dyDescent="0.25">
      <c r="A134" s="177" t="s">
        <v>616</v>
      </c>
      <c r="B134" s="185">
        <v>65.265923999999984</v>
      </c>
    </row>
    <row r="135" spans="1:11" x14ac:dyDescent="0.25">
      <c r="A135" s="177" t="s">
        <v>645</v>
      </c>
      <c r="B135" s="185">
        <v>13.416876000000002</v>
      </c>
    </row>
    <row r="136" spans="1:11" x14ac:dyDescent="0.25">
      <c r="A136" s="186" t="s">
        <v>676</v>
      </c>
      <c r="B136" s="185">
        <v>35.256631999999996</v>
      </c>
    </row>
    <row r="137" spans="1:11" x14ac:dyDescent="0.25">
      <c r="A137" s="186" t="s">
        <v>817</v>
      </c>
      <c r="B137" s="185">
        <v>9.0726490000000002</v>
      </c>
    </row>
    <row r="139" spans="1:11" x14ac:dyDescent="0.25">
      <c r="A139" s="174" t="s">
        <v>1156</v>
      </c>
    </row>
    <row r="140" spans="1:11" x14ac:dyDescent="0.25">
      <c r="A140" s="174"/>
    </row>
    <row r="141" spans="1:11" ht="67.5" x14ac:dyDescent="0.25">
      <c r="A141" s="175" t="s">
        <v>1091</v>
      </c>
      <c r="B141" s="176" t="s">
        <v>1157</v>
      </c>
      <c r="C141" s="176" t="s">
        <v>1158</v>
      </c>
      <c r="D141" s="176" t="s">
        <v>1159</v>
      </c>
      <c r="E141" s="176" t="s">
        <v>1160</v>
      </c>
      <c r="F141" s="176" t="s">
        <v>1161</v>
      </c>
    </row>
    <row r="142" spans="1:11" x14ac:dyDescent="0.25">
      <c r="A142" s="177" t="s">
        <v>183</v>
      </c>
      <c r="B142" s="187">
        <v>250</v>
      </c>
      <c r="C142" s="187">
        <v>250</v>
      </c>
      <c r="D142" s="188">
        <v>1143.21875</v>
      </c>
      <c r="E142" s="188">
        <v>997.01831249999998</v>
      </c>
      <c r="F142" s="189">
        <v>-146.20043750000002</v>
      </c>
      <c r="G142" s="190"/>
      <c r="H142" s="191"/>
      <c r="I142" s="192"/>
      <c r="J142" s="192"/>
      <c r="K142" s="192"/>
    </row>
    <row r="143" spans="1:11" x14ac:dyDescent="0.25">
      <c r="A143" s="177" t="s">
        <v>840</v>
      </c>
      <c r="B143" s="187">
        <v>630</v>
      </c>
      <c r="C143" s="187">
        <v>630</v>
      </c>
      <c r="D143" s="188">
        <v>3960.3341999999998</v>
      </c>
      <c r="E143" s="188">
        <v>3591.3249074999999</v>
      </c>
      <c r="F143" s="189">
        <v>-369.0092924999999</v>
      </c>
      <c r="G143" s="190"/>
      <c r="H143" s="191"/>
      <c r="I143" s="192"/>
      <c r="J143" s="192"/>
      <c r="K143" s="192"/>
    </row>
    <row r="144" spans="1:11" x14ac:dyDescent="0.25">
      <c r="A144" s="177" t="s">
        <v>616</v>
      </c>
      <c r="B144" s="187">
        <v>3091</v>
      </c>
      <c r="C144" s="187">
        <v>3091</v>
      </c>
      <c r="D144" s="188">
        <v>20150.092799400001</v>
      </c>
      <c r="E144" s="188">
        <v>19595.741059</v>
      </c>
      <c r="F144" s="189">
        <v>-554.35174040000129</v>
      </c>
      <c r="G144" s="190"/>
      <c r="H144" s="191"/>
      <c r="I144" s="192"/>
      <c r="J144" s="192"/>
      <c r="K144" s="192"/>
    </row>
    <row r="145" spans="1:11" x14ac:dyDescent="0.25">
      <c r="A145" s="177" t="s">
        <v>645</v>
      </c>
      <c r="B145" s="187">
        <v>2959</v>
      </c>
      <c r="C145" s="187">
        <v>2959</v>
      </c>
      <c r="D145" s="188">
        <v>22454.402407900005</v>
      </c>
      <c r="E145" s="188">
        <v>21762.702734179711</v>
      </c>
      <c r="F145" s="189">
        <v>-691.6996737202935</v>
      </c>
      <c r="G145" s="190"/>
      <c r="H145" s="191"/>
      <c r="I145" s="192"/>
      <c r="J145" s="192"/>
      <c r="K145" s="192"/>
    </row>
    <row r="146" spans="1:11" x14ac:dyDescent="0.25">
      <c r="A146" s="177" t="s">
        <v>676</v>
      </c>
      <c r="B146" s="187">
        <v>5846</v>
      </c>
      <c r="C146" s="187">
        <v>5846</v>
      </c>
      <c r="D146" s="188">
        <v>39290.460003</v>
      </c>
      <c r="E146" s="188">
        <v>38933.877947792062</v>
      </c>
      <c r="F146" s="189">
        <v>-356.58205520793854</v>
      </c>
      <c r="G146" s="190"/>
      <c r="H146" s="191"/>
      <c r="I146" s="192"/>
      <c r="J146" s="192"/>
      <c r="K146" s="192"/>
    </row>
    <row r="147" spans="1:11" x14ac:dyDescent="0.25">
      <c r="A147" s="177" t="s">
        <v>802</v>
      </c>
      <c r="B147" s="187">
        <v>100</v>
      </c>
      <c r="C147" s="187">
        <v>100</v>
      </c>
      <c r="D147" s="188">
        <v>493.85505000000001</v>
      </c>
      <c r="E147" s="188">
        <v>495.09</v>
      </c>
      <c r="F147" s="189">
        <v>1.2349499999999694</v>
      </c>
      <c r="G147" s="190"/>
      <c r="H147" s="191"/>
      <c r="I147" s="192"/>
      <c r="J147" s="192"/>
      <c r="K147" s="192"/>
    </row>
    <row r="148" spans="1:11" x14ac:dyDescent="0.25">
      <c r="A148" s="177" t="s">
        <v>817</v>
      </c>
      <c r="B148" s="187">
        <v>3180</v>
      </c>
      <c r="C148" s="187">
        <v>3180</v>
      </c>
      <c r="D148" s="188">
        <v>20138.559105599998</v>
      </c>
      <c r="E148" s="188">
        <v>19582.110386199998</v>
      </c>
      <c r="F148" s="189">
        <v>-556.44871939999939</v>
      </c>
      <c r="G148" s="190"/>
      <c r="H148" s="191"/>
      <c r="I148" s="192"/>
      <c r="J148" s="192"/>
      <c r="K148" s="192"/>
    </row>
    <row r="149" spans="1:11" x14ac:dyDescent="0.25">
      <c r="B149" s="193"/>
      <c r="C149" s="193"/>
      <c r="D149" s="193"/>
      <c r="E149" s="193"/>
      <c r="F149" s="193"/>
      <c r="G149" s="193"/>
      <c r="H149" s="191"/>
      <c r="I149" s="192"/>
    </row>
    <row r="150" spans="1:11" x14ac:dyDescent="0.25">
      <c r="D150" s="192"/>
      <c r="E150" s="192"/>
      <c r="G150" s="190"/>
      <c r="H150" s="191"/>
      <c r="K150" s="190"/>
    </row>
    <row r="151" spans="1:11" x14ac:dyDescent="0.25">
      <c r="A151" s="174" t="s">
        <v>1162</v>
      </c>
      <c r="E151" s="192"/>
      <c r="F151" s="191"/>
      <c r="G151" s="194"/>
      <c r="K151" s="191"/>
    </row>
    <row r="153" spans="1:11" ht="27" x14ac:dyDescent="0.25">
      <c r="A153" s="175" t="s">
        <v>1091</v>
      </c>
      <c r="B153" s="175" t="s">
        <v>1092</v>
      </c>
      <c r="C153" s="175" t="s">
        <v>1093</v>
      </c>
      <c r="D153" s="176" t="s">
        <v>1094</v>
      </c>
      <c r="E153" s="176" t="s">
        <v>1095</v>
      </c>
      <c r="F153" s="176" t="s">
        <v>1163</v>
      </c>
    </row>
    <row r="154" spans="1:11" hidden="1" x14ac:dyDescent="0.25">
      <c r="A154" s="178" t="s">
        <v>655</v>
      </c>
      <c r="B154" s="178" t="s">
        <v>655</v>
      </c>
      <c r="C154" s="178" t="s">
        <v>1164</v>
      </c>
      <c r="D154" s="178" t="s">
        <v>655</v>
      </c>
      <c r="E154" s="178" t="s">
        <v>655</v>
      </c>
      <c r="F154" s="178" t="s">
        <v>655</v>
      </c>
    </row>
    <row r="155" spans="1:11" hidden="1" x14ac:dyDescent="0.25">
      <c r="A155" s="177"/>
      <c r="B155" s="195"/>
      <c r="C155" s="178" t="s">
        <v>1164</v>
      </c>
      <c r="D155" s="196"/>
      <c r="E155" s="197"/>
      <c r="F155" s="198"/>
    </row>
    <row r="156" spans="1:11" hidden="1" x14ac:dyDescent="0.25">
      <c r="A156" s="177"/>
      <c r="B156" s="195"/>
      <c r="C156" s="178" t="s">
        <v>1164</v>
      </c>
      <c r="D156" s="196"/>
      <c r="E156" s="197"/>
      <c r="F156" s="198"/>
    </row>
    <row r="157" spans="1:11" hidden="1" x14ac:dyDescent="0.25">
      <c r="A157" s="177"/>
      <c r="B157" s="195"/>
      <c r="C157" s="178" t="s">
        <v>1164</v>
      </c>
      <c r="D157" s="196"/>
      <c r="E157" s="197"/>
      <c r="F157" s="198"/>
    </row>
    <row r="158" spans="1:11" x14ac:dyDescent="0.25">
      <c r="A158" s="177" t="s">
        <v>502</v>
      </c>
      <c r="B158" s="177" t="s">
        <v>1104</v>
      </c>
      <c r="C158" s="178" t="s">
        <v>1164</v>
      </c>
      <c r="D158" s="179">
        <v>8714.8799999999992</v>
      </c>
      <c r="E158" s="180">
        <v>8663</v>
      </c>
      <c r="F158" s="181">
        <v>797.97312499999998</v>
      </c>
    </row>
    <row r="159" spans="1:11" x14ac:dyDescent="0.25">
      <c r="A159" s="177" t="s">
        <v>816</v>
      </c>
      <c r="B159" s="177" t="s">
        <v>1165</v>
      </c>
      <c r="C159" s="178" t="s">
        <v>1164</v>
      </c>
      <c r="D159" s="179">
        <v>2299.77</v>
      </c>
      <c r="E159" s="180">
        <v>2266.4</v>
      </c>
      <c r="F159" s="181">
        <v>444.90944400000001</v>
      </c>
    </row>
    <row r="160" spans="1:11" x14ac:dyDescent="0.25">
      <c r="A160" s="177" t="s">
        <v>798</v>
      </c>
      <c r="B160" s="177" t="s">
        <v>1165</v>
      </c>
      <c r="C160" s="178" t="s">
        <v>1164</v>
      </c>
      <c r="D160" s="179">
        <v>2335.0700000000002</v>
      </c>
      <c r="E160" s="180">
        <v>2266.4</v>
      </c>
      <c r="F160" s="181">
        <v>1638.6763679999999</v>
      </c>
    </row>
    <row r="161" spans="1:11" x14ac:dyDescent="0.25">
      <c r="A161" s="177" t="s">
        <v>445</v>
      </c>
      <c r="B161" s="177" t="s">
        <v>1165</v>
      </c>
      <c r="C161" s="178" t="s">
        <v>1164</v>
      </c>
      <c r="D161" s="179">
        <v>2377.39</v>
      </c>
      <c r="E161" s="180">
        <v>2266.4</v>
      </c>
      <c r="F161" s="181">
        <v>1648.9548039999997</v>
      </c>
    </row>
    <row r="162" spans="1:11" x14ac:dyDescent="0.25">
      <c r="B162" s="199"/>
      <c r="C162" s="200"/>
      <c r="D162" s="201"/>
      <c r="E162" s="202"/>
      <c r="F162" s="202"/>
      <c r="H162" s="191"/>
    </row>
    <row r="163" spans="1:11" x14ac:dyDescent="0.25">
      <c r="A163" s="174" t="s">
        <v>1166</v>
      </c>
      <c r="H163" s="191"/>
      <c r="K163" s="192"/>
    </row>
    <row r="165" spans="1:11" x14ac:dyDescent="0.25">
      <c r="A165" s="184" t="s">
        <v>1091</v>
      </c>
      <c r="B165" s="184" t="s">
        <v>1155</v>
      </c>
    </row>
    <row r="166" spans="1:11" x14ac:dyDescent="0.25">
      <c r="A166" s="177" t="s">
        <v>445</v>
      </c>
      <c r="B166" s="203">
        <v>1.6644159999999999</v>
      </c>
    </row>
    <row r="167" spans="1:11" x14ac:dyDescent="0.25">
      <c r="A167" s="177" t="s">
        <v>502</v>
      </c>
      <c r="B167" s="203">
        <v>0.72016800000000003</v>
      </c>
    </row>
    <row r="168" spans="1:11" x14ac:dyDescent="0.25">
      <c r="A168" s="177" t="s">
        <v>816</v>
      </c>
      <c r="B168" s="203">
        <v>0.90111799999999997</v>
      </c>
    </row>
    <row r="169" spans="1:11" x14ac:dyDescent="0.25">
      <c r="A169" s="177" t="s">
        <v>798</v>
      </c>
      <c r="B169" s="203">
        <v>1.2651779999999999</v>
      </c>
    </row>
    <row r="170" spans="1:11" x14ac:dyDescent="0.25">
      <c r="A170" s="204"/>
      <c r="B170" s="205"/>
    </row>
    <row r="171" spans="1:11" x14ac:dyDescent="0.25">
      <c r="A171" s="174" t="s">
        <v>1167</v>
      </c>
    </row>
    <row r="172" spans="1:11" x14ac:dyDescent="0.25">
      <c r="A172" s="174"/>
    </row>
    <row r="173" spans="1:11" ht="54" x14ac:dyDescent="0.25">
      <c r="A173" s="175" t="s">
        <v>1091</v>
      </c>
      <c r="B173" s="176" t="s">
        <v>1157</v>
      </c>
      <c r="C173" s="176" t="s">
        <v>1158</v>
      </c>
      <c r="D173" s="176" t="s">
        <v>1159</v>
      </c>
      <c r="E173" s="176" t="s">
        <v>1168</v>
      </c>
      <c r="F173" s="176" t="s">
        <v>1169</v>
      </c>
      <c r="G173" s="190"/>
      <c r="H173" s="191">
        <v>0</v>
      </c>
    </row>
    <row r="174" spans="1:11" x14ac:dyDescent="0.25">
      <c r="A174" s="206" t="s">
        <v>183</v>
      </c>
      <c r="B174" s="187">
        <v>4554</v>
      </c>
      <c r="C174" s="187">
        <v>4554</v>
      </c>
      <c r="D174" s="189">
        <v>23368.314980699997</v>
      </c>
      <c r="E174" s="189">
        <v>24822.524497300001</v>
      </c>
      <c r="F174" s="189">
        <v>1454.2095166000036</v>
      </c>
      <c r="G174" s="190"/>
      <c r="H174" s="191"/>
    </row>
    <row r="175" spans="1:11" x14ac:dyDescent="0.25">
      <c r="A175" s="206" t="s">
        <v>840</v>
      </c>
      <c r="B175" s="187">
        <v>1751</v>
      </c>
      <c r="C175" s="187">
        <v>1751</v>
      </c>
      <c r="D175" s="189">
        <v>12690.4609325</v>
      </c>
      <c r="E175" s="189">
        <v>13079.182076500001</v>
      </c>
      <c r="F175" s="189">
        <v>388.721144000001</v>
      </c>
      <c r="G175" s="190"/>
      <c r="H175" s="191"/>
    </row>
    <row r="176" spans="1:11" x14ac:dyDescent="0.25">
      <c r="A176" s="206" t="s">
        <v>445</v>
      </c>
      <c r="B176" s="187">
        <v>1123</v>
      </c>
      <c r="C176" s="187">
        <v>1123</v>
      </c>
      <c r="D176" s="189">
        <v>4945.9753679999994</v>
      </c>
      <c r="E176" s="189">
        <v>5616.5975797999999</v>
      </c>
      <c r="F176" s="189">
        <v>670.62221180000051</v>
      </c>
      <c r="G176" s="190"/>
      <c r="H176" s="191"/>
    </row>
    <row r="177" spans="1:8" x14ac:dyDescent="0.25">
      <c r="A177" s="206" t="s">
        <v>502</v>
      </c>
      <c r="B177" s="187">
        <v>5237</v>
      </c>
      <c r="C177" s="187">
        <v>5237</v>
      </c>
      <c r="D177" s="189">
        <v>42039.837045199994</v>
      </c>
      <c r="E177" s="189">
        <v>41863.629450799999</v>
      </c>
      <c r="F177" s="189">
        <v>-176.20759439999529</v>
      </c>
      <c r="G177" s="190"/>
      <c r="H177" s="191"/>
    </row>
    <row r="178" spans="1:8" x14ac:dyDescent="0.25">
      <c r="A178" s="206" t="s">
        <v>645</v>
      </c>
      <c r="B178" s="187">
        <v>1572</v>
      </c>
      <c r="C178" s="187">
        <v>1572</v>
      </c>
      <c r="D178" s="189">
        <v>13352.7398242</v>
      </c>
      <c r="E178" s="189">
        <v>13229.821599999999</v>
      </c>
      <c r="F178" s="189">
        <v>-122.91822420000062</v>
      </c>
      <c r="G178" s="190"/>
      <c r="H178" s="191"/>
    </row>
    <row r="179" spans="1:8" x14ac:dyDescent="0.25">
      <c r="A179" s="206" t="s">
        <v>676</v>
      </c>
      <c r="B179" s="187">
        <v>64</v>
      </c>
      <c r="C179" s="187">
        <v>64</v>
      </c>
      <c r="D179" s="189">
        <v>437.63564000000002</v>
      </c>
      <c r="E179" s="189">
        <v>480.2</v>
      </c>
      <c r="F179" s="189">
        <v>42.564359999999965</v>
      </c>
      <c r="G179" s="190"/>
      <c r="H179" s="191"/>
    </row>
    <row r="180" spans="1:8" x14ac:dyDescent="0.25">
      <c r="A180" s="206" t="s">
        <v>798</v>
      </c>
      <c r="B180" s="187">
        <v>1145</v>
      </c>
      <c r="C180" s="187">
        <v>1145</v>
      </c>
      <c r="D180" s="189">
        <v>5207.3788901999997</v>
      </c>
      <c r="E180" s="189">
        <v>5621.3645080999995</v>
      </c>
      <c r="F180" s="189">
        <v>413.98561789999985</v>
      </c>
      <c r="G180" s="190"/>
      <c r="H180" s="191"/>
    </row>
    <row r="181" spans="1:8" x14ac:dyDescent="0.25">
      <c r="A181" s="206" t="s">
        <v>816</v>
      </c>
      <c r="B181" s="187">
        <v>303</v>
      </c>
      <c r="C181" s="187">
        <v>303</v>
      </c>
      <c r="D181" s="189">
        <v>1304.6614062000001</v>
      </c>
      <c r="E181" s="189">
        <v>1449.6686033999999</v>
      </c>
      <c r="F181" s="189">
        <v>145.00719719999984</v>
      </c>
      <c r="G181" s="190"/>
      <c r="H181" s="191"/>
    </row>
    <row r="182" spans="1:8" x14ac:dyDescent="0.25">
      <c r="B182" s="193"/>
      <c r="C182" s="193"/>
      <c r="D182" s="207"/>
      <c r="E182" s="207"/>
      <c r="F182" s="207"/>
      <c r="G182" s="190"/>
      <c r="H182" s="191"/>
    </row>
    <row r="183" spans="1:8" x14ac:dyDescent="0.25">
      <c r="A183" s="208"/>
      <c r="B183" s="209"/>
      <c r="C183" s="209"/>
      <c r="D183" s="210"/>
      <c r="E183" s="210"/>
      <c r="F183" s="210"/>
      <c r="G183" s="191"/>
    </row>
    <row r="184" spans="1:8" x14ac:dyDescent="0.25">
      <c r="A184" s="174" t="s">
        <v>1170</v>
      </c>
      <c r="C184" s="211"/>
    </row>
    <row r="186" spans="1:8" ht="27" x14ac:dyDescent="0.25">
      <c r="A186" s="176" t="s">
        <v>1091</v>
      </c>
      <c r="B186" s="176" t="s">
        <v>1092</v>
      </c>
      <c r="C186" s="176" t="s">
        <v>1171</v>
      </c>
      <c r="D186" s="176" t="s">
        <v>1172</v>
      </c>
      <c r="E186" s="176" t="s">
        <v>1173</v>
      </c>
      <c r="F186" s="176" t="s">
        <v>1174</v>
      </c>
    </row>
    <row r="187" spans="1:8" x14ac:dyDescent="0.25">
      <c r="A187" s="212" t="s">
        <v>655</v>
      </c>
      <c r="B187" s="212" t="s">
        <v>655</v>
      </c>
      <c r="C187" s="212" t="s">
        <v>655</v>
      </c>
      <c r="D187" s="212" t="s">
        <v>655</v>
      </c>
      <c r="E187" s="212" t="s">
        <v>655</v>
      </c>
      <c r="F187" s="212" t="s">
        <v>655</v>
      </c>
    </row>
    <row r="188" spans="1:8" x14ac:dyDescent="0.25">
      <c r="C188" s="211"/>
      <c r="D188" s="211"/>
      <c r="E188" s="213"/>
      <c r="F188" s="213"/>
    </row>
    <row r="189" spans="1:8" x14ac:dyDescent="0.25">
      <c r="C189" s="211"/>
      <c r="D189" s="211"/>
      <c r="E189" s="213"/>
      <c r="F189" s="213"/>
    </row>
    <row r="190" spans="1:8" x14ac:dyDescent="0.25">
      <c r="A190" s="174" t="s">
        <v>1175</v>
      </c>
      <c r="F190" s="173" t="s">
        <v>1176</v>
      </c>
    </row>
    <row r="191" spans="1:8" x14ac:dyDescent="0.25">
      <c r="A191" s="174"/>
    </row>
    <row r="192" spans="1:8" x14ac:dyDescent="0.25">
      <c r="A192" s="184" t="s">
        <v>1091</v>
      </c>
      <c r="B192" s="184" t="s">
        <v>1155</v>
      </c>
    </row>
    <row r="193" spans="1:6" x14ac:dyDescent="0.25">
      <c r="A193" s="212" t="s">
        <v>655</v>
      </c>
      <c r="B193" s="212" t="s">
        <v>655</v>
      </c>
    </row>
    <row r="194" spans="1:6" x14ac:dyDescent="0.25">
      <c r="B194" s="214"/>
      <c r="C194" s="215"/>
    </row>
    <row r="195" spans="1:6" x14ac:dyDescent="0.25">
      <c r="A195" s="174" t="s">
        <v>1177</v>
      </c>
    </row>
    <row r="197" spans="1:6" ht="40.5" x14ac:dyDescent="0.25">
      <c r="A197" s="175" t="s">
        <v>1091</v>
      </c>
      <c r="B197" s="176" t="s">
        <v>1178</v>
      </c>
      <c r="C197" s="176" t="s">
        <v>1179</v>
      </c>
      <c r="D197" s="176" t="s">
        <v>1180</v>
      </c>
      <c r="E197" s="176" t="s">
        <v>1181</v>
      </c>
    </row>
    <row r="198" spans="1:6" x14ac:dyDescent="0.25">
      <c r="A198" s="216"/>
      <c r="B198" s="212"/>
      <c r="C198" s="181"/>
      <c r="D198" s="217"/>
      <c r="E198" s="217">
        <v>0</v>
      </c>
    </row>
    <row r="199" spans="1:6" x14ac:dyDescent="0.25">
      <c r="A199" s="218"/>
      <c r="B199" s="219"/>
      <c r="C199" s="220"/>
      <c r="D199" s="220"/>
      <c r="E199" s="221"/>
    </row>
    <row r="200" spans="1:6" x14ac:dyDescent="0.25">
      <c r="A200" s="218"/>
      <c r="B200" s="219"/>
      <c r="C200" s="220"/>
      <c r="D200" s="220"/>
      <c r="E200" s="221"/>
    </row>
    <row r="202" spans="1:6" x14ac:dyDescent="0.25">
      <c r="A202" s="174" t="s">
        <v>1182</v>
      </c>
    </row>
    <row r="204" spans="1:6" ht="27" x14ac:dyDescent="0.25">
      <c r="A204" s="176" t="s">
        <v>1091</v>
      </c>
      <c r="B204" s="176" t="s">
        <v>1092</v>
      </c>
      <c r="C204" s="176" t="s">
        <v>1171</v>
      </c>
      <c r="D204" s="176" t="s">
        <v>1172</v>
      </c>
      <c r="E204" s="176" t="s">
        <v>1173</v>
      </c>
      <c r="F204" s="176" t="s">
        <v>1174</v>
      </c>
    </row>
    <row r="205" spans="1:6" x14ac:dyDescent="0.25">
      <c r="A205" s="177" t="s">
        <v>655</v>
      </c>
      <c r="B205" s="177" t="s">
        <v>655</v>
      </c>
      <c r="C205" s="177" t="s">
        <v>655</v>
      </c>
      <c r="D205" s="177" t="s">
        <v>655</v>
      </c>
      <c r="E205" s="177" t="s">
        <v>655</v>
      </c>
      <c r="F205" s="177" t="s">
        <v>655</v>
      </c>
    </row>
    <row r="206" spans="1:6" x14ac:dyDescent="0.25">
      <c r="B206" s="199"/>
      <c r="C206" s="222"/>
      <c r="D206" s="223"/>
      <c r="E206" s="213"/>
      <c r="F206" s="213"/>
    </row>
    <row r="207" spans="1:6" x14ac:dyDescent="0.25">
      <c r="A207" s="174" t="s">
        <v>1183</v>
      </c>
    </row>
    <row r="208" spans="1:6" x14ac:dyDescent="0.25">
      <c r="A208" s="174"/>
    </row>
    <row r="209" spans="1:7" x14ac:dyDescent="0.25">
      <c r="A209" s="184" t="s">
        <v>1091</v>
      </c>
      <c r="B209" s="184" t="s">
        <v>1155</v>
      </c>
    </row>
    <row r="210" spans="1:7" x14ac:dyDescent="0.25">
      <c r="A210" s="177" t="s">
        <v>655</v>
      </c>
      <c r="B210" s="177" t="s">
        <v>655</v>
      </c>
    </row>
    <row r="211" spans="1:7" x14ac:dyDescent="0.25">
      <c r="A211" s="204"/>
      <c r="B211" s="215"/>
    </row>
    <row r="212" spans="1:7" x14ac:dyDescent="0.25">
      <c r="A212" s="174" t="s">
        <v>1184</v>
      </c>
    </row>
    <row r="214" spans="1:7" ht="40.5" x14ac:dyDescent="0.25">
      <c r="A214" s="175" t="s">
        <v>1091</v>
      </c>
      <c r="B214" s="176" t="s">
        <v>1178</v>
      </c>
      <c r="C214" s="176" t="s">
        <v>1185</v>
      </c>
      <c r="D214" s="176" t="s">
        <v>1186</v>
      </c>
      <c r="E214" s="176" t="s">
        <v>1181</v>
      </c>
    </row>
    <row r="215" spans="1:7" x14ac:dyDescent="0.25">
      <c r="A215" s="177"/>
      <c r="B215" s="212"/>
      <c r="C215" s="181"/>
      <c r="D215" s="212"/>
      <c r="E215" s="212"/>
    </row>
    <row r="216" spans="1:7" x14ac:dyDescent="0.25">
      <c r="F216" s="182"/>
    </row>
    <row r="217" spans="1:7" x14ac:dyDescent="0.25">
      <c r="E217" s="224"/>
      <c r="F217" s="192"/>
    </row>
    <row r="218" spans="1:7" x14ac:dyDescent="0.25">
      <c r="A218" s="174" t="s">
        <v>1187</v>
      </c>
    </row>
    <row r="219" spans="1:7" ht="26.25" x14ac:dyDescent="0.25">
      <c r="A219" s="225" t="s">
        <v>1188</v>
      </c>
      <c r="B219" s="226" t="s">
        <v>1189</v>
      </c>
      <c r="C219" s="226" t="s">
        <v>1190</v>
      </c>
      <c r="D219" s="227" t="s">
        <v>1191</v>
      </c>
      <c r="E219" s="227" t="s">
        <v>1192</v>
      </c>
      <c r="F219" s="226" t="s">
        <v>1193</v>
      </c>
      <c r="G219" s="226" t="s">
        <v>1194</v>
      </c>
    </row>
    <row r="220" spans="1:7" x14ac:dyDescent="0.25">
      <c r="A220" s="228" t="s">
        <v>1195</v>
      </c>
      <c r="B220" s="228" t="s">
        <v>1196</v>
      </c>
      <c r="C220" s="228" t="s">
        <v>1197</v>
      </c>
      <c r="D220" s="228" t="s">
        <v>1198</v>
      </c>
      <c r="E220" s="228" t="s">
        <v>1199</v>
      </c>
      <c r="F220" s="189">
        <v>2500</v>
      </c>
      <c r="G220" s="229">
        <v>46002</v>
      </c>
    </row>
    <row r="221" spans="1:7" x14ac:dyDescent="0.25">
      <c r="A221" s="228" t="s">
        <v>1195</v>
      </c>
      <c r="B221" s="228" t="s">
        <v>1196</v>
      </c>
      <c r="C221" s="228" t="s">
        <v>1200</v>
      </c>
      <c r="D221" s="228" t="s">
        <v>1198</v>
      </c>
      <c r="E221" s="228" t="s">
        <v>1199</v>
      </c>
      <c r="F221" s="189">
        <v>2500</v>
      </c>
      <c r="G221" s="229">
        <v>46087</v>
      </c>
    </row>
    <row r="222" spans="1:7" x14ac:dyDescent="0.25">
      <c r="A222" s="228" t="s">
        <v>1195</v>
      </c>
      <c r="B222" s="228" t="s">
        <v>1196</v>
      </c>
      <c r="C222" s="228" t="s">
        <v>1201</v>
      </c>
      <c r="D222" s="228" t="s">
        <v>1198</v>
      </c>
      <c r="E222" s="228" t="s">
        <v>1199</v>
      </c>
      <c r="F222" s="189">
        <v>2500</v>
      </c>
      <c r="G222" s="229">
        <v>46101</v>
      </c>
    </row>
    <row r="223" spans="1:7" x14ac:dyDescent="0.25">
      <c r="D223" s="192"/>
    </row>
    <row r="224" spans="1:7" x14ac:dyDescent="0.25">
      <c r="A224" s="174" t="s">
        <v>1202</v>
      </c>
      <c r="D224" s="192"/>
    </row>
    <row r="225" spans="1:9" x14ac:dyDescent="0.25">
      <c r="D225" s="192"/>
    </row>
    <row r="226" spans="1:9" ht="27" x14ac:dyDescent="0.25">
      <c r="A226" s="175" t="s">
        <v>1091</v>
      </c>
      <c r="B226" s="176" t="s">
        <v>1092</v>
      </c>
      <c r="C226" s="176" t="s">
        <v>1093</v>
      </c>
      <c r="D226" s="176" t="s">
        <v>1203</v>
      </c>
      <c r="E226" s="176" t="s">
        <v>1204</v>
      </c>
      <c r="F226" s="176" t="s">
        <v>1205</v>
      </c>
    </row>
    <row r="227" spans="1:9" x14ac:dyDescent="0.25">
      <c r="A227" s="230" t="s">
        <v>655</v>
      </c>
      <c r="B227" s="230" t="s">
        <v>655</v>
      </c>
      <c r="C227" s="230" t="s">
        <v>655</v>
      </c>
      <c r="D227" s="230" t="s">
        <v>655</v>
      </c>
      <c r="E227" s="230" t="s">
        <v>655</v>
      </c>
      <c r="F227" s="230" t="s">
        <v>655</v>
      </c>
    </row>
    <row r="228" spans="1:9" x14ac:dyDescent="0.25">
      <c r="D228" s="192"/>
    </row>
    <row r="229" spans="1:9" x14ac:dyDescent="0.25">
      <c r="A229" s="174" t="s">
        <v>1206</v>
      </c>
      <c r="D229" s="192"/>
    </row>
    <row r="230" spans="1:9" x14ac:dyDescent="0.25">
      <c r="A230" s="174"/>
      <c r="D230" s="192"/>
    </row>
    <row r="231" spans="1:9" x14ac:dyDescent="0.25">
      <c r="A231" s="184" t="s">
        <v>1091</v>
      </c>
      <c r="B231" s="184" t="s">
        <v>1155</v>
      </c>
      <c r="D231" s="192"/>
    </row>
    <row r="232" spans="1:9" x14ac:dyDescent="0.25">
      <c r="A232" s="230" t="s">
        <v>655</v>
      </c>
      <c r="B232" s="230" t="s">
        <v>655</v>
      </c>
      <c r="D232" s="192"/>
    </row>
    <row r="233" spans="1:9" x14ac:dyDescent="0.25">
      <c r="D233" s="192"/>
    </row>
    <row r="234" spans="1:9" x14ac:dyDescent="0.25">
      <c r="A234" s="174" t="s">
        <v>1207</v>
      </c>
      <c r="D234" s="192"/>
    </row>
    <row r="235" spans="1:9" x14ac:dyDescent="0.25">
      <c r="D235" s="192"/>
    </row>
    <row r="236" spans="1:9" ht="67.5" x14ac:dyDescent="0.25">
      <c r="A236" s="175" t="s">
        <v>1091</v>
      </c>
      <c r="B236" s="176" t="s">
        <v>1157</v>
      </c>
      <c r="C236" s="176" t="s">
        <v>1158</v>
      </c>
      <c r="D236" s="176" t="s">
        <v>1159</v>
      </c>
      <c r="E236" s="176" t="s">
        <v>1160</v>
      </c>
      <c r="F236" s="176" t="s">
        <v>1161</v>
      </c>
    </row>
    <row r="237" spans="1:9" x14ac:dyDescent="0.25">
      <c r="A237" s="231"/>
      <c r="B237" s="231"/>
      <c r="C237" s="187"/>
      <c r="D237" s="232"/>
      <c r="E237" s="233"/>
      <c r="F237" s="234"/>
      <c r="H237" s="191"/>
      <c r="I237" s="192"/>
    </row>
    <row r="238" spans="1:9" x14ac:dyDescent="0.25">
      <c r="D238" s="192"/>
    </row>
    <row r="239" spans="1:9" x14ac:dyDescent="0.25">
      <c r="D239" s="192"/>
    </row>
    <row r="240" spans="1:9" x14ac:dyDescent="0.25">
      <c r="A240" s="174" t="s">
        <v>1208</v>
      </c>
      <c r="D240" s="192"/>
    </row>
    <row r="241" spans="1:6" x14ac:dyDescent="0.25">
      <c r="D241" s="192"/>
    </row>
    <row r="242" spans="1:6" ht="67.5" x14ac:dyDescent="0.25">
      <c r="A242" s="175" t="s">
        <v>1091</v>
      </c>
      <c r="B242" s="176" t="s">
        <v>1157</v>
      </c>
      <c r="C242" s="176" t="s">
        <v>1158</v>
      </c>
      <c r="D242" s="176" t="s">
        <v>1159</v>
      </c>
      <c r="E242" s="176" t="s">
        <v>1160</v>
      </c>
      <c r="F242" s="176" t="s">
        <v>1161</v>
      </c>
    </row>
    <row r="243" spans="1:6" x14ac:dyDescent="0.25">
      <c r="A243" s="178"/>
      <c r="B243" s="212"/>
      <c r="C243" s="212"/>
      <c r="D243" s="235"/>
      <c r="E243" s="235"/>
      <c r="F243" s="235"/>
    </row>
    <row r="244" spans="1:6" x14ac:dyDescent="0.25">
      <c r="A244" s="173" t="s">
        <v>1209</v>
      </c>
    </row>
  </sheetData>
  <mergeCells count="3">
    <mergeCell ref="A2:F2"/>
    <mergeCell ref="A3:F3"/>
    <mergeCell ref="A5:F5"/>
  </mergeCells>
  <printOptions horizontalCentered="1"/>
  <pageMargins left="0.17" right="0.15748031496062992" top="0.43307086614173229" bottom="0.47244094488188981" header="0.31496062992125984" footer="0.31496062992125984"/>
  <pageSetup paperSize="9" scale="42"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62F2-34E3-4BC4-9657-DE83D41394E2}">
  <sheetPr>
    <outlinePr summaryBelow="0" summaryRight="0"/>
  </sheetPr>
  <dimension ref="A1:Q20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7.140625" bestFit="1" customWidth="1"/>
    <col min="4" max="4" width="17.7109375" bestFit="1" customWidth="1"/>
    <col min="5" max="5" width="11.42578125" bestFit="1" customWidth="1"/>
    <col min="6" max="6" width="10.425781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183</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ht="25.5" x14ac:dyDescent="0.2">
      <c r="A7" s="28">
        <v>1</v>
      </c>
      <c r="B7" s="29" t="s">
        <v>184</v>
      </c>
      <c r="C7" s="29" t="s">
        <v>185</v>
      </c>
      <c r="D7" s="29" t="s">
        <v>186</v>
      </c>
      <c r="E7" s="30">
        <v>1747182</v>
      </c>
      <c r="F7" s="31">
        <v>38686.103843999997</v>
      </c>
      <c r="G7" s="32">
        <v>3.3092900000000001E-2</v>
      </c>
      <c r="H7" s="27" t="s">
        <v>144</v>
      </c>
    </row>
    <row r="8" spans="1:9" x14ac:dyDescent="0.2">
      <c r="A8" s="28">
        <v>2</v>
      </c>
      <c r="B8" s="29" t="s">
        <v>187</v>
      </c>
      <c r="C8" s="29" t="s">
        <v>188</v>
      </c>
      <c r="D8" s="29" t="s">
        <v>28</v>
      </c>
      <c r="E8" s="30">
        <v>19247362</v>
      </c>
      <c r="F8" s="31">
        <v>37855.7115816</v>
      </c>
      <c r="G8" s="32">
        <v>3.2382569999999999E-2</v>
      </c>
      <c r="H8" s="27" t="s">
        <v>144</v>
      </c>
    </row>
    <row r="9" spans="1:9" x14ac:dyDescent="0.2">
      <c r="A9" s="28">
        <v>3</v>
      </c>
      <c r="B9" s="29" t="s">
        <v>106</v>
      </c>
      <c r="C9" s="29" t="s">
        <v>107</v>
      </c>
      <c r="D9" s="29" t="s">
        <v>72</v>
      </c>
      <c r="E9" s="30">
        <v>1270127</v>
      </c>
      <c r="F9" s="31">
        <v>36775.257158</v>
      </c>
      <c r="G9" s="32">
        <v>3.1458319999999998E-2</v>
      </c>
      <c r="H9" s="27" t="s">
        <v>144</v>
      </c>
    </row>
    <row r="10" spans="1:9" x14ac:dyDescent="0.2">
      <c r="A10" s="28">
        <v>4</v>
      </c>
      <c r="B10" s="29" t="s">
        <v>189</v>
      </c>
      <c r="C10" s="29" t="s">
        <v>190</v>
      </c>
      <c r="D10" s="29" t="s">
        <v>55</v>
      </c>
      <c r="E10" s="30">
        <v>6016821</v>
      </c>
      <c r="F10" s="31">
        <v>31079.888875500001</v>
      </c>
      <c r="G10" s="32">
        <v>2.6586390000000001E-2</v>
      </c>
      <c r="H10" s="27" t="s">
        <v>144</v>
      </c>
    </row>
    <row r="11" spans="1:9" ht="25.5" x14ac:dyDescent="0.2">
      <c r="A11" s="28">
        <v>5</v>
      </c>
      <c r="B11" s="29" t="s">
        <v>191</v>
      </c>
      <c r="C11" s="29" t="s">
        <v>192</v>
      </c>
      <c r="D11" s="29" t="s">
        <v>193</v>
      </c>
      <c r="E11" s="30">
        <v>1350321</v>
      </c>
      <c r="F11" s="31">
        <v>28297.326875999999</v>
      </c>
      <c r="G11" s="32">
        <v>2.4206120000000001E-2</v>
      </c>
      <c r="H11" s="27" t="s">
        <v>144</v>
      </c>
    </row>
    <row r="12" spans="1:9" x14ac:dyDescent="0.2">
      <c r="A12" s="28">
        <v>6</v>
      </c>
      <c r="B12" s="29" t="s">
        <v>194</v>
      </c>
      <c r="C12" s="29" t="s">
        <v>195</v>
      </c>
      <c r="D12" s="29" t="s">
        <v>196</v>
      </c>
      <c r="E12" s="30">
        <v>3879249</v>
      </c>
      <c r="F12" s="31">
        <v>26594.1915195</v>
      </c>
      <c r="G12" s="32">
        <v>2.2749229999999999E-2</v>
      </c>
      <c r="H12" s="27" t="s">
        <v>144</v>
      </c>
    </row>
    <row r="13" spans="1:9" x14ac:dyDescent="0.2">
      <c r="A13" s="28">
        <v>7</v>
      </c>
      <c r="B13" s="29" t="s">
        <v>197</v>
      </c>
      <c r="C13" s="29" t="s">
        <v>198</v>
      </c>
      <c r="D13" s="29" t="s">
        <v>199</v>
      </c>
      <c r="E13" s="30">
        <v>484892</v>
      </c>
      <c r="F13" s="31">
        <v>25803.52778</v>
      </c>
      <c r="G13" s="32">
        <v>2.207288E-2</v>
      </c>
      <c r="H13" s="27" t="s">
        <v>144</v>
      </c>
    </row>
    <row r="14" spans="1:9" ht="25.5" x14ac:dyDescent="0.2">
      <c r="A14" s="28">
        <v>8</v>
      </c>
      <c r="B14" s="29" t="s">
        <v>200</v>
      </c>
      <c r="C14" s="29" t="s">
        <v>201</v>
      </c>
      <c r="D14" s="29" t="s">
        <v>202</v>
      </c>
      <c r="E14" s="30">
        <v>3599583</v>
      </c>
      <c r="F14" s="31">
        <v>25573.237423499999</v>
      </c>
      <c r="G14" s="32">
        <v>2.187588E-2</v>
      </c>
      <c r="H14" s="27" t="s">
        <v>144</v>
      </c>
    </row>
    <row r="15" spans="1:9" x14ac:dyDescent="0.2">
      <c r="A15" s="28">
        <v>9</v>
      </c>
      <c r="B15" s="29" t="s">
        <v>203</v>
      </c>
      <c r="C15" s="29" t="s">
        <v>204</v>
      </c>
      <c r="D15" s="29" t="s">
        <v>95</v>
      </c>
      <c r="E15" s="30">
        <v>9072077</v>
      </c>
      <c r="F15" s="31">
        <v>23773.377778499998</v>
      </c>
      <c r="G15" s="32">
        <v>2.0336239999999998E-2</v>
      </c>
      <c r="H15" s="27" t="s">
        <v>144</v>
      </c>
    </row>
    <row r="16" spans="1:9" x14ac:dyDescent="0.2">
      <c r="A16" s="28">
        <v>10</v>
      </c>
      <c r="B16" s="29" t="s">
        <v>205</v>
      </c>
      <c r="C16" s="29" t="s">
        <v>206</v>
      </c>
      <c r="D16" s="29" t="s">
        <v>28</v>
      </c>
      <c r="E16" s="30">
        <v>4081771</v>
      </c>
      <c r="F16" s="31">
        <v>23094.660317999998</v>
      </c>
      <c r="G16" s="32">
        <v>1.975565E-2</v>
      </c>
      <c r="H16" s="27" t="s">
        <v>144</v>
      </c>
    </row>
    <row r="17" spans="1:8" x14ac:dyDescent="0.2">
      <c r="A17" s="28">
        <v>11</v>
      </c>
      <c r="B17" s="29" t="s">
        <v>207</v>
      </c>
      <c r="C17" s="29" t="s">
        <v>208</v>
      </c>
      <c r="D17" s="29" t="s">
        <v>13</v>
      </c>
      <c r="E17" s="30">
        <v>6000962</v>
      </c>
      <c r="F17" s="31">
        <v>22725.643093999999</v>
      </c>
      <c r="G17" s="32">
        <v>1.9439990000000001E-2</v>
      </c>
      <c r="H17" s="27" t="s">
        <v>144</v>
      </c>
    </row>
    <row r="18" spans="1:8" x14ac:dyDescent="0.2">
      <c r="A18" s="28">
        <v>12</v>
      </c>
      <c r="B18" s="29" t="s">
        <v>137</v>
      </c>
      <c r="C18" s="29" t="s">
        <v>138</v>
      </c>
      <c r="D18" s="29" t="s">
        <v>139</v>
      </c>
      <c r="E18" s="30">
        <v>2314205</v>
      </c>
      <c r="F18" s="31">
        <v>20727.177082499999</v>
      </c>
      <c r="G18" s="32">
        <v>1.773046E-2</v>
      </c>
      <c r="H18" s="27" t="s">
        <v>144</v>
      </c>
    </row>
    <row r="19" spans="1:8" x14ac:dyDescent="0.2">
      <c r="A19" s="28">
        <v>13</v>
      </c>
      <c r="B19" s="29" t="s">
        <v>209</v>
      </c>
      <c r="C19" s="29" t="s">
        <v>210</v>
      </c>
      <c r="D19" s="29" t="s">
        <v>211</v>
      </c>
      <c r="E19" s="30">
        <v>959285</v>
      </c>
      <c r="F19" s="31">
        <v>20720.556</v>
      </c>
      <c r="G19" s="32">
        <v>1.7724799999999999E-2</v>
      </c>
      <c r="H19" s="27" t="s">
        <v>144</v>
      </c>
    </row>
    <row r="20" spans="1:8" x14ac:dyDescent="0.2">
      <c r="A20" s="28">
        <v>14</v>
      </c>
      <c r="B20" s="29" t="s">
        <v>51</v>
      </c>
      <c r="C20" s="29" t="s">
        <v>52</v>
      </c>
      <c r="D20" s="29" t="s">
        <v>16</v>
      </c>
      <c r="E20" s="30">
        <v>5069388</v>
      </c>
      <c r="F20" s="31">
        <v>20693.241816000002</v>
      </c>
      <c r="G20" s="32">
        <v>1.7701430000000001E-2</v>
      </c>
      <c r="H20" s="27" t="s">
        <v>144</v>
      </c>
    </row>
    <row r="21" spans="1:8" x14ac:dyDescent="0.2">
      <c r="A21" s="28">
        <v>15</v>
      </c>
      <c r="B21" s="29" t="s">
        <v>212</v>
      </c>
      <c r="C21" s="29" t="s">
        <v>213</v>
      </c>
      <c r="D21" s="29" t="s">
        <v>58</v>
      </c>
      <c r="E21" s="30">
        <v>1196227</v>
      </c>
      <c r="F21" s="31">
        <v>19911.198414999999</v>
      </c>
      <c r="G21" s="32">
        <v>1.7032450000000001E-2</v>
      </c>
      <c r="H21" s="27" t="s">
        <v>144</v>
      </c>
    </row>
    <row r="22" spans="1:8" ht="25.5" x14ac:dyDescent="0.2">
      <c r="A22" s="28">
        <v>16</v>
      </c>
      <c r="B22" s="29" t="s">
        <v>36</v>
      </c>
      <c r="C22" s="29" t="s">
        <v>37</v>
      </c>
      <c r="D22" s="29" t="s">
        <v>25</v>
      </c>
      <c r="E22" s="30">
        <v>384785</v>
      </c>
      <c r="F22" s="31">
        <v>19672.902695000001</v>
      </c>
      <c r="G22" s="32">
        <v>1.6828610000000001E-2</v>
      </c>
      <c r="H22" s="27" t="s">
        <v>144</v>
      </c>
    </row>
    <row r="23" spans="1:8" x14ac:dyDescent="0.2">
      <c r="A23" s="28">
        <v>17</v>
      </c>
      <c r="B23" s="29" t="s">
        <v>214</v>
      </c>
      <c r="C23" s="29" t="s">
        <v>215</v>
      </c>
      <c r="D23" s="29" t="s">
        <v>80</v>
      </c>
      <c r="E23" s="30">
        <v>4164851</v>
      </c>
      <c r="F23" s="31">
        <v>19653.931869</v>
      </c>
      <c r="G23" s="32">
        <v>1.6812379999999998E-2</v>
      </c>
      <c r="H23" s="27" t="s">
        <v>144</v>
      </c>
    </row>
    <row r="24" spans="1:8" ht="25.5" x14ac:dyDescent="0.2">
      <c r="A24" s="28">
        <v>18</v>
      </c>
      <c r="B24" s="29" t="s">
        <v>216</v>
      </c>
      <c r="C24" s="29" t="s">
        <v>217</v>
      </c>
      <c r="D24" s="29" t="s">
        <v>193</v>
      </c>
      <c r="E24" s="30">
        <v>383279</v>
      </c>
      <c r="F24" s="31">
        <v>19608.553639999998</v>
      </c>
      <c r="G24" s="32">
        <v>1.6773570000000002E-2</v>
      </c>
      <c r="H24" s="27" t="s">
        <v>144</v>
      </c>
    </row>
    <row r="25" spans="1:8" ht="25.5" x14ac:dyDescent="0.2">
      <c r="A25" s="28">
        <v>19</v>
      </c>
      <c r="B25" s="29" t="s">
        <v>218</v>
      </c>
      <c r="C25" s="29" t="s">
        <v>219</v>
      </c>
      <c r="D25" s="29" t="s">
        <v>220</v>
      </c>
      <c r="E25" s="30">
        <v>1204245</v>
      </c>
      <c r="F25" s="31">
        <v>19572.593985</v>
      </c>
      <c r="G25" s="32">
        <v>1.674281E-2</v>
      </c>
      <c r="H25" s="27" t="s">
        <v>144</v>
      </c>
    </row>
    <row r="26" spans="1:8" x14ac:dyDescent="0.2">
      <c r="A26" s="28">
        <v>20</v>
      </c>
      <c r="B26" s="29" t="s">
        <v>221</v>
      </c>
      <c r="C26" s="29" t="s">
        <v>222</v>
      </c>
      <c r="D26" s="29" t="s">
        <v>223</v>
      </c>
      <c r="E26" s="30">
        <v>2680433</v>
      </c>
      <c r="F26" s="31">
        <v>19175.817682000001</v>
      </c>
      <c r="G26" s="32">
        <v>1.640339E-2</v>
      </c>
      <c r="H26" s="27" t="s">
        <v>144</v>
      </c>
    </row>
    <row r="27" spans="1:8" x14ac:dyDescent="0.2">
      <c r="A27" s="28">
        <v>21</v>
      </c>
      <c r="B27" s="29" t="s">
        <v>40</v>
      </c>
      <c r="C27" s="29" t="s">
        <v>41</v>
      </c>
      <c r="D27" s="29" t="s">
        <v>42</v>
      </c>
      <c r="E27" s="30">
        <v>1179542</v>
      </c>
      <c r="F27" s="31">
        <v>18472.807261999998</v>
      </c>
      <c r="G27" s="32">
        <v>1.580202E-2</v>
      </c>
      <c r="H27" s="27" t="s">
        <v>144</v>
      </c>
    </row>
    <row r="28" spans="1:8" x14ac:dyDescent="0.2">
      <c r="A28" s="28">
        <v>22</v>
      </c>
      <c r="B28" s="29" t="s">
        <v>224</v>
      </c>
      <c r="C28" s="29" t="s">
        <v>225</v>
      </c>
      <c r="D28" s="29" t="s">
        <v>199</v>
      </c>
      <c r="E28" s="30">
        <v>244803</v>
      </c>
      <c r="F28" s="31">
        <v>17882.85915</v>
      </c>
      <c r="G28" s="32">
        <v>1.5297369999999999E-2</v>
      </c>
      <c r="H28" s="27" t="s">
        <v>144</v>
      </c>
    </row>
    <row r="29" spans="1:8" x14ac:dyDescent="0.2">
      <c r="A29" s="28">
        <v>23</v>
      </c>
      <c r="B29" s="29" t="s">
        <v>226</v>
      </c>
      <c r="C29" s="29" t="s">
        <v>227</v>
      </c>
      <c r="D29" s="29" t="s">
        <v>228</v>
      </c>
      <c r="E29" s="30">
        <v>279978</v>
      </c>
      <c r="F29" s="31">
        <v>17803.801019999999</v>
      </c>
      <c r="G29" s="32">
        <v>1.522974E-2</v>
      </c>
      <c r="H29" s="27" t="s">
        <v>144</v>
      </c>
    </row>
    <row r="30" spans="1:8" x14ac:dyDescent="0.2">
      <c r="A30" s="28">
        <v>24</v>
      </c>
      <c r="B30" s="29" t="s">
        <v>229</v>
      </c>
      <c r="C30" s="29" t="s">
        <v>230</v>
      </c>
      <c r="D30" s="29" t="s">
        <v>196</v>
      </c>
      <c r="E30" s="30">
        <v>1553545</v>
      </c>
      <c r="F30" s="31">
        <v>17061.031190000002</v>
      </c>
      <c r="G30" s="32">
        <v>1.4594360000000001E-2</v>
      </c>
      <c r="H30" s="27" t="s">
        <v>144</v>
      </c>
    </row>
    <row r="31" spans="1:8" x14ac:dyDescent="0.2">
      <c r="A31" s="28">
        <v>25</v>
      </c>
      <c r="B31" s="29" t="s">
        <v>31</v>
      </c>
      <c r="C31" s="29" t="s">
        <v>32</v>
      </c>
      <c r="D31" s="29" t="s">
        <v>33</v>
      </c>
      <c r="E31" s="30">
        <v>5354694</v>
      </c>
      <c r="F31" s="31">
        <v>16819.093853999999</v>
      </c>
      <c r="G31" s="32">
        <v>1.43874E-2</v>
      </c>
      <c r="H31" s="27" t="s">
        <v>144</v>
      </c>
    </row>
    <row r="32" spans="1:8" x14ac:dyDescent="0.2">
      <c r="A32" s="28">
        <v>26</v>
      </c>
      <c r="B32" s="29" t="s">
        <v>120</v>
      </c>
      <c r="C32" s="29" t="s">
        <v>121</v>
      </c>
      <c r="D32" s="29" t="s">
        <v>61</v>
      </c>
      <c r="E32" s="30">
        <v>5428168</v>
      </c>
      <c r="F32" s="31">
        <v>16585.767324</v>
      </c>
      <c r="G32" s="32">
        <v>1.418781E-2</v>
      </c>
      <c r="H32" s="27" t="s">
        <v>144</v>
      </c>
    </row>
    <row r="33" spans="1:8" x14ac:dyDescent="0.2">
      <c r="A33" s="28">
        <v>27</v>
      </c>
      <c r="B33" s="29" t="s">
        <v>100</v>
      </c>
      <c r="C33" s="29" t="s">
        <v>101</v>
      </c>
      <c r="D33" s="29" t="s">
        <v>22</v>
      </c>
      <c r="E33" s="30">
        <v>999724</v>
      </c>
      <c r="F33" s="31">
        <v>15386.752084</v>
      </c>
      <c r="G33" s="32">
        <v>1.3162149999999999E-2</v>
      </c>
      <c r="H33" s="27" t="s">
        <v>144</v>
      </c>
    </row>
    <row r="34" spans="1:8" x14ac:dyDescent="0.2">
      <c r="A34" s="28">
        <v>28</v>
      </c>
      <c r="B34" s="29" t="s">
        <v>231</v>
      </c>
      <c r="C34" s="29" t="s">
        <v>232</v>
      </c>
      <c r="D34" s="29" t="s">
        <v>28</v>
      </c>
      <c r="E34" s="30">
        <v>12005178</v>
      </c>
      <c r="F34" s="31">
        <v>15100.112888400001</v>
      </c>
      <c r="G34" s="32">
        <v>1.291695E-2</v>
      </c>
      <c r="H34" s="27" t="s">
        <v>144</v>
      </c>
    </row>
    <row r="35" spans="1:8" x14ac:dyDescent="0.2">
      <c r="A35" s="28">
        <v>29</v>
      </c>
      <c r="B35" s="29" t="s">
        <v>233</v>
      </c>
      <c r="C35" s="29" t="s">
        <v>234</v>
      </c>
      <c r="D35" s="29" t="s">
        <v>223</v>
      </c>
      <c r="E35" s="30">
        <v>1863350</v>
      </c>
      <c r="F35" s="31">
        <v>14749.346925</v>
      </c>
      <c r="G35" s="32">
        <v>1.26169E-2</v>
      </c>
      <c r="H35" s="27" t="s">
        <v>144</v>
      </c>
    </row>
    <row r="36" spans="1:8" x14ac:dyDescent="0.2">
      <c r="A36" s="28">
        <v>30</v>
      </c>
      <c r="B36" s="29" t="s">
        <v>235</v>
      </c>
      <c r="C36" s="29" t="s">
        <v>236</v>
      </c>
      <c r="D36" s="29" t="s">
        <v>95</v>
      </c>
      <c r="E36" s="30">
        <v>2426618</v>
      </c>
      <c r="F36" s="31">
        <v>14582.760871</v>
      </c>
      <c r="G36" s="32">
        <v>1.24744E-2</v>
      </c>
      <c r="H36" s="27" t="s">
        <v>144</v>
      </c>
    </row>
    <row r="37" spans="1:8" x14ac:dyDescent="0.2">
      <c r="A37" s="28">
        <v>31</v>
      </c>
      <c r="B37" s="29" t="s">
        <v>237</v>
      </c>
      <c r="C37" s="29" t="s">
        <v>238</v>
      </c>
      <c r="D37" s="29" t="s">
        <v>95</v>
      </c>
      <c r="E37" s="30">
        <v>157981</v>
      </c>
      <c r="F37" s="31">
        <v>14375.481094999999</v>
      </c>
      <c r="G37" s="32">
        <v>1.229709E-2</v>
      </c>
      <c r="H37" s="27" t="s">
        <v>144</v>
      </c>
    </row>
    <row r="38" spans="1:8" x14ac:dyDescent="0.2">
      <c r="A38" s="28">
        <v>32</v>
      </c>
      <c r="B38" s="29" t="s">
        <v>239</v>
      </c>
      <c r="C38" s="29" t="s">
        <v>240</v>
      </c>
      <c r="D38" s="29" t="s">
        <v>196</v>
      </c>
      <c r="E38" s="30">
        <v>515995</v>
      </c>
      <c r="F38" s="31">
        <v>14288.417545</v>
      </c>
      <c r="G38" s="32">
        <v>1.222261E-2</v>
      </c>
      <c r="H38" s="27" t="s">
        <v>144</v>
      </c>
    </row>
    <row r="39" spans="1:8" x14ac:dyDescent="0.2">
      <c r="A39" s="28">
        <v>33</v>
      </c>
      <c r="B39" s="29" t="s">
        <v>241</v>
      </c>
      <c r="C39" s="29" t="s">
        <v>242</v>
      </c>
      <c r="D39" s="29" t="s">
        <v>72</v>
      </c>
      <c r="E39" s="30">
        <v>390000</v>
      </c>
      <c r="F39" s="31">
        <v>13802.1</v>
      </c>
      <c r="G39" s="32">
        <v>1.18066E-2</v>
      </c>
      <c r="H39" s="27" t="s">
        <v>144</v>
      </c>
    </row>
    <row r="40" spans="1:8" x14ac:dyDescent="0.2">
      <c r="A40" s="28">
        <v>34</v>
      </c>
      <c r="B40" s="29" t="s">
        <v>243</v>
      </c>
      <c r="C40" s="29" t="s">
        <v>244</v>
      </c>
      <c r="D40" s="29" t="s">
        <v>28</v>
      </c>
      <c r="E40" s="30">
        <v>2022565</v>
      </c>
      <c r="F40" s="31">
        <v>13725.12609</v>
      </c>
      <c r="G40" s="32">
        <v>1.1740759999999999E-2</v>
      </c>
      <c r="H40" s="27" t="s">
        <v>144</v>
      </c>
    </row>
    <row r="41" spans="1:8" ht="25.5" x14ac:dyDescent="0.2">
      <c r="A41" s="28">
        <v>35</v>
      </c>
      <c r="B41" s="29" t="s">
        <v>245</v>
      </c>
      <c r="C41" s="29" t="s">
        <v>246</v>
      </c>
      <c r="D41" s="29" t="s">
        <v>25</v>
      </c>
      <c r="E41" s="30">
        <v>710076</v>
      </c>
      <c r="F41" s="31">
        <v>13406.23488</v>
      </c>
      <c r="G41" s="32">
        <v>1.1467969999999999E-2</v>
      </c>
      <c r="H41" s="27" t="s">
        <v>144</v>
      </c>
    </row>
    <row r="42" spans="1:8" x14ac:dyDescent="0.2">
      <c r="A42" s="28">
        <v>36</v>
      </c>
      <c r="B42" s="29" t="s">
        <v>247</v>
      </c>
      <c r="C42" s="29" t="s">
        <v>248</v>
      </c>
      <c r="D42" s="29" t="s">
        <v>72</v>
      </c>
      <c r="E42" s="30">
        <v>238257</v>
      </c>
      <c r="F42" s="31">
        <v>13151.786400000001</v>
      </c>
      <c r="G42" s="32">
        <v>1.1250309999999999E-2</v>
      </c>
      <c r="H42" s="27" t="s">
        <v>144</v>
      </c>
    </row>
    <row r="43" spans="1:8" x14ac:dyDescent="0.2">
      <c r="A43" s="28">
        <v>37</v>
      </c>
      <c r="B43" s="29" t="s">
        <v>249</v>
      </c>
      <c r="C43" s="29" t="s">
        <v>250</v>
      </c>
      <c r="D43" s="29" t="s">
        <v>251</v>
      </c>
      <c r="E43" s="30">
        <v>465740</v>
      </c>
      <c r="F43" s="31">
        <v>12444.5728</v>
      </c>
      <c r="G43" s="32">
        <v>1.064535E-2</v>
      </c>
      <c r="H43" s="27" t="s">
        <v>144</v>
      </c>
    </row>
    <row r="44" spans="1:8" x14ac:dyDescent="0.2">
      <c r="A44" s="28">
        <v>38</v>
      </c>
      <c r="B44" s="29" t="s">
        <v>252</v>
      </c>
      <c r="C44" s="29" t="s">
        <v>253</v>
      </c>
      <c r="D44" s="29" t="s">
        <v>58</v>
      </c>
      <c r="E44" s="30">
        <v>740000</v>
      </c>
      <c r="F44" s="31">
        <v>12147.84</v>
      </c>
      <c r="G44" s="32">
        <v>1.039152E-2</v>
      </c>
      <c r="H44" s="27" t="s">
        <v>144</v>
      </c>
    </row>
    <row r="45" spans="1:8" x14ac:dyDescent="0.2">
      <c r="A45" s="28">
        <v>39</v>
      </c>
      <c r="B45" s="29" t="s">
        <v>254</v>
      </c>
      <c r="C45" s="29" t="s">
        <v>255</v>
      </c>
      <c r="D45" s="29" t="s">
        <v>256</v>
      </c>
      <c r="E45" s="30">
        <v>1950422</v>
      </c>
      <c r="F45" s="31">
        <v>11982.417557000001</v>
      </c>
      <c r="G45" s="32">
        <v>1.025001E-2</v>
      </c>
      <c r="H45" s="27" t="s">
        <v>144</v>
      </c>
    </row>
    <row r="46" spans="1:8" x14ac:dyDescent="0.2">
      <c r="A46" s="28">
        <v>40</v>
      </c>
      <c r="B46" s="29" t="s">
        <v>257</v>
      </c>
      <c r="C46" s="29" t="s">
        <v>258</v>
      </c>
      <c r="D46" s="29" t="s">
        <v>72</v>
      </c>
      <c r="E46" s="30">
        <v>884567</v>
      </c>
      <c r="F46" s="31">
        <v>11898.310717</v>
      </c>
      <c r="G46" s="32">
        <v>1.0178059999999999E-2</v>
      </c>
      <c r="H46" s="27" t="s">
        <v>144</v>
      </c>
    </row>
    <row r="47" spans="1:8" x14ac:dyDescent="0.2">
      <c r="A47" s="28">
        <v>41</v>
      </c>
      <c r="B47" s="29" t="s">
        <v>259</v>
      </c>
      <c r="C47" s="29" t="s">
        <v>260</v>
      </c>
      <c r="D47" s="29" t="s">
        <v>223</v>
      </c>
      <c r="E47" s="30">
        <v>6626562</v>
      </c>
      <c r="F47" s="31">
        <v>11838.353013</v>
      </c>
      <c r="G47" s="32">
        <v>1.012677E-2</v>
      </c>
      <c r="H47" s="27" t="s">
        <v>144</v>
      </c>
    </row>
    <row r="48" spans="1:8" x14ac:dyDescent="0.2">
      <c r="A48" s="28">
        <v>42</v>
      </c>
      <c r="B48" s="29" t="s">
        <v>261</v>
      </c>
      <c r="C48" s="29" t="s">
        <v>262</v>
      </c>
      <c r="D48" s="29" t="s">
        <v>80</v>
      </c>
      <c r="E48" s="30">
        <v>93442</v>
      </c>
      <c r="F48" s="31">
        <v>11705.47934</v>
      </c>
      <c r="G48" s="32">
        <v>1.001311E-2</v>
      </c>
      <c r="H48" s="27" t="s">
        <v>144</v>
      </c>
    </row>
    <row r="49" spans="1:8" x14ac:dyDescent="0.2">
      <c r="A49" s="28">
        <v>43</v>
      </c>
      <c r="B49" s="29" t="s">
        <v>263</v>
      </c>
      <c r="C49" s="29" t="s">
        <v>264</v>
      </c>
      <c r="D49" s="29" t="s">
        <v>58</v>
      </c>
      <c r="E49" s="30">
        <v>839322</v>
      </c>
      <c r="F49" s="31">
        <v>11541.516822</v>
      </c>
      <c r="G49" s="32">
        <v>9.8728500000000007E-3</v>
      </c>
      <c r="H49" s="27" t="s">
        <v>144</v>
      </c>
    </row>
    <row r="50" spans="1:8" x14ac:dyDescent="0.2">
      <c r="A50" s="28">
        <v>44</v>
      </c>
      <c r="B50" s="29" t="s">
        <v>265</v>
      </c>
      <c r="C50" s="29" t="s">
        <v>266</v>
      </c>
      <c r="D50" s="29" t="s">
        <v>267</v>
      </c>
      <c r="E50" s="30">
        <v>270000</v>
      </c>
      <c r="F50" s="31">
        <v>11494.17</v>
      </c>
      <c r="G50" s="32">
        <v>9.8323500000000001E-3</v>
      </c>
      <c r="H50" s="27" t="s">
        <v>144</v>
      </c>
    </row>
    <row r="51" spans="1:8" ht="25.5" x14ac:dyDescent="0.2">
      <c r="A51" s="28">
        <v>45</v>
      </c>
      <c r="B51" s="29" t="s">
        <v>268</v>
      </c>
      <c r="C51" s="29" t="s">
        <v>269</v>
      </c>
      <c r="D51" s="29" t="s">
        <v>270</v>
      </c>
      <c r="E51" s="30">
        <v>592557</v>
      </c>
      <c r="F51" s="31">
        <v>11469.533292</v>
      </c>
      <c r="G51" s="32">
        <v>9.8112800000000003E-3</v>
      </c>
      <c r="H51" s="27" t="s">
        <v>144</v>
      </c>
    </row>
    <row r="52" spans="1:8" x14ac:dyDescent="0.2">
      <c r="A52" s="28">
        <v>46</v>
      </c>
      <c r="B52" s="29" t="s">
        <v>271</v>
      </c>
      <c r="C52" s="29" t="s">
        <v>272</v>
      </c>
      <c r="D52" s="29" t="s">
        <v>55</v>
      </c>
      <c r="E52" s="30">
        <v>3343447</v>
      </c>
      <c r="F52" s="31">
        <v>11277.446731</v>
      </c>
      <c r="G52" s="32">
        <v>9.6469599999999996E-3</v>
      </c>
      <c r="H52" s="27" t="s">
        <v>144</v>
      </c>
    </row>
    <row r="53" spans="1:8" x14ac:dyDescent="0.2">
      <c r="A53" s="28">
        <v>47</v>
      </c>
      <c r="B53" s="29" t="s">
        <v>273</v>
      </c>
      <c r="C53" s="29" t="s">
        <v>274</v>
      </c>
      <c r="D53" s="29" t="s">
        <v>228</v>
      </c>
      <c r="E53" s="30">
        <v>288413</v>
      </c>
      <c r="F53" s="31">
        <v>11266.277018999999</v>
      </c>
      <c r="G53" s="32">
        <v>9.6374100000000008E-3</v>
      </c>
      <c r="H53" s="27" t="s">
        <v>144</v>
      </c>
    </row>
    <row r="54" spans="1:8" ht="25.5" x14ac:dyDescent="0.2">
      <c r="A54" s="28">
        <v>48</v>
      </c>
      <c r="B54" s="29" t="s">
        <v>275</v>
      </c>
      <c r="C54" s="29" t="s">
        <v>276</v>
      </c>
      <c r="D54" s="29" t="s">
        <v>193</v>
      </c>
      <c r="E54" s="30">
        <v>447905</v>
      </c>
      <c r="F54" s="31">
        <v>11042.201965</v>
      </c>
      <c r="G54" s="32">
        <v>9.4457299999999994E-3</v>
      </c>
      <c r="H54" s="27" t="s">
        <v>144</v>
      </c>
    </row>
    <row r="55" spans="1:8" x14ac:dyDescent="0.2">
      <c r="A55" s="28">
        <v>49</v>
      </c>
      <c r="B55" s="29" t="s">
        <v>277</v>
      </c>
      <c r="C55" s="29" t="s">
        <v>278</v>
      </c>
      <c r="D55" s="29" t="s">
        <v>95</v>
      </c>
      <c r="E55" s="30">
        <v>1716703</v>
      </c>
      <c r="F55" s="31">
        <v>10501.072251</v>
      </c>
      <c r="G55" s="32">
        <v>8.9828400000000006E-3</v>
      </c>
      <c r="H55" s="27" t="s">
        <v>144</v>
      </c>
    </row>
    <row r="56" spans="1:8" x14ac:dyDescent="0.2">
      <c r="A56" s="28">
        <v>50</v>
      </c>
      <c r="B56" s="29" t="s">
        <v>98</v>
      </c>
      <c r="C56" s="29" t="s">
        <v>99</v>
      </c>
      <c r="D56" s="29" t="s">
        <v>72</v>
      </c>
      <c r="E56" s="30">
        <v>631409</v>
      </c>
      <c r="F56" s="31">
        <v>10227.562981999999</v>
      </c>
      <c r="G56" s="32">
        <v>8.7488700000000006E-3</v>
      </c>
      <c r="H56" s="27" t="s">
        <v>144</v>
      </c>
    </row>
    <row r="57" spans="1:8" x14ac:dyDescent="0.2">
      <c r="A57" s="28">
        <v>51</v>
      </c>
      <c r="B57" s="29" t="s">
        <v>279</v>
      </c>
      <c r="C57" s="29" t="s">
        <v>280</v>
      </c>
      <c r="D57" s="29" t="s">
        <v>256</v>
      </c>
      <c r="E57" s="30">
        <v>782298</v>
      </c>
      <c r="F57" s="31">
        <v>10208.9889</v>
      </c>
      <c r="G57" s="32">
        <v>8.7329799999999996E-3</v>
      </c>
      <c r="H57" s="27" t="s">
        <v>144</v>
      </c>
    </row>
    <row r="58" spans="1:8" x14ac:dyDescent="0.2">
      <c r="A58" s="28">
        <v>52</v>
      </c>
      <c r="B58" s="29" t="s">
        <v>118</v>
      </c>
      <c r="C58" s="29" t="s">
        <v>119</v>
      </c>
      <c r="D58" s="29" t="s">
        <v>42</v>
      </c>
      <c r="E58" s="30">
        <v>4463749</v>
      </c>
      <c r="F58" s="31">
        <v>10125.5682316</v>
      </c>
      <c r="G58" s="32">
        <v>8.6616200000000001E-3</v>
      </c>
      <c r="H58" s="27" t="s">
        <v>144</v>
      </c>
    </row>
    <row r="59" spans="1:8" ht="25.5" x14ac:dyDescent="0.2">
      <c r="A59" s="28">
        <v>53</v>
      </c>
      <c r="B59" s="29" t="s">
        <v>281</v>
      </c>
      <c r="C59" s="29" t="s">
        <v>282</v>
      </c>
      <c r="D59" s="29" t="s">
        <v>193</v>
      </c>
      <c r="E59" s="30">
        <v>1124810</v>
      </c>
      <c r="F59" s="31">
        <v>9991.1248250000008</v>
      </c>
      <c r="G59" s="32">
        <v>8.5466199999999996E-3</v>
      </c>
      <c r="H59" s="27" t="s">
        <v>144</v>
      </c>
    </row>
    <row r="60" spans="1:8" x14ac:dyDescent="0.2">
      <c r="A60" s="28">
        <v>54</v>
      </c>
      <c r="B60" s="29" t="s">
        <v>283</v>
      </c>
      <c r="C60" s="29" t="s">
        <v>284</v>
      </c>
      <c r="D60" s="29" t="s">
        <v>80</v>
      </c>
      <c r="E60" s="30">
        <v>1114401</v>
      </c>
      <c r="F60" s="31">
        <v>9964.9737420000001</v>
      </c>
      <c r="G60" s="32">
        <v>8.5242500000000006E-3</v>
      </c>
      <c r="H60" s="27" t="s">
        <v>144</v>
      </c>
    </row>
    <row r="61" spans="1:8" x14ac:dyDescent="0.2">
      <c r="A61" s="28">
        <v>55</v>
      </c>
      <c r="B61" s="29" t="s">
        <v>62</v>
      </c>
      <c r="C61" s="29" t="s">
        <v>63</v>
      </c>
      <c r="D61" s="29" t="s">
        <v>16</v>
      </c>
      <c r="E61" s="30">
        <v>554456</v>
      </c>
      <c r="F61" s="31">
        <v>9365.3162960000009</v>
      </c>
      <c r="G61" s="32">
        <v>8.0112900000000008E-3</v>
      </c>
      <c r="H61" s="27" t="s">
        <v>144</v>
      </c>
    </row>
    <row r="62" spans="1:8" ht="25.5" x14ac:dyDescent="0.2">
      <c r="A62" s="28">
        <v>56</v>
      </c>
      <c r="B62" s="29" t="s">
        <v>285</v>
      </c>
      <c r="C62" s="29" t="s">
        <v>286</v>
      </c>
      <c r="D62" s="29" t="s">
        <v>186</v>
      </c>
      <c r="E62" s="30">
        <v>255227</v>
      </c>
      <c r="F62" s="31">
        <v>9290.7732539999997</v>
      </c>
      <c r="G62" s="32">
        <v>7.9475199999999996E-3</v>
      </c>
      <c r="H62" s="27" t="s">
        <v>144</v>
      </c>
    </row>
    <row r="63" spans="1:8" x14ac:dyDescent="0.2">
      <c r="A63" s="28">
        <v>57</v>
      </c>
      <c r="B63" s="29" t="s">
        <v>287</v>
      </c>
      <c r="C63" s="29" t="s">
        <v>288</v>
      </c>
      <c r="D63" s="29" t="s">
        <v>289</v>
      </c>
      <c r="E63" s="30">
        <v>175700</v>
      </c>
      <c r="F63" s="31">
        <v>9088.0825000000004</v>
      </c>
      <c r="G63" s="32">
        <v>7.7741399999999997E-3</v>
      </c>
      <c r="H63" s="27" t="s">
        <v>144</v>
      </c>
    </row>
    <row r="64" spans="1:8" x14ac:dyDescent="0.2">
      <c r="A64" s="28">
        <v>58</v>
      </c>
      <c r="B64" s="29" t="s">
        <v>108</v>
      </c>
      <c r="C64" s="29" t="s">
        <v>109</v>
      </c>
      <c r="D64" s="29" t="s">
        <v>80</v>
      </c>
      <c r="E64" s="30">
        <v>258555</v>
      </c>
      <c r="F64" s="31">
        <v>8979.3565949999993</v>
      </c>
      <c r="G64" s="32">
        <v>7.6811300000000004E-3</v>
      </c>
      <c r="H64" s="27" t="s">
        <v>144</v>
      </c>
    </row>
    <row r="65" spans="1:8" x14ac:dyDescent="0.2">
      <c r="A65" s="28">
        <v>59</v>
      </c>
      <c r="B65" s="29" t="s">
        <v>114</v>
      </c>
      <c r="C65" s="29" t="s">
        <v>115</v>
      </c>
      <c r="D65" s="29" t="s">
        <v>72</v>
      </c>
      <c r="E65" s="30">
        <v>494453</v>
      </c>
      <c r="F65" s="31">
        <v>8336.972033</v>
      </c>
      <c r="G65" s="32">
        <v>7.13162E-3</v>
      </c>
      <c r="H65" s="27" t="s">
        <v>144</v>
      </c>
    </row>
    <row r="66" spans="1:8" x14ac:dyDescent="0.2">
      <c r="A66" s="28">
        <v>60</v>
      </c>
      <c r="B66" s="29" t="s">
        <v>290</v>
      </c>
      <c r="C66" s="29" t="s">
        <v>291</v>
      </c>
      <c r="D66" s="29" t="s">
        <v>77</v>
      </c>
      <c r="E66" s="30">
        <v>2397401</v>
      </c>
      <c r="F66" s="31">
        <v>7791.5532499999999</v>
      </c>
      <c r="G66" s="32">
        <v>6.6650600000000004E-3</v>
      </c>
      <c r="H66" s="27" t="s">
        <v>144</v>
      </c>
    </row>
    <row r="67" spans="1:8" x14ac:dyDescent="0.2">
      <c r="A67" s="28">
        <v>61</v>
      </c>
      <c r="B67" s="29" t="s">
        <v>53</v>
      </c>
      <c r="C67" s="29" t="s">
        <v>54</v>
      </c>
      <c r="D67" s="29" t="s">
        <v>55</v>
      </c>
      <c r="E67" s="30">
        <v>126009</v>
      </c>
      <c r="F67" s="31">
        <v>7756.4839949999996</v>
      </c>
      <c r="G67" s="32">
        <v>6.6350599999999999E-3</v>
      </c>
      <c r="H67" s="27" t="s">
        <v>144</v>
      </c>
    </row>
    <row r="68" spans="1:8" x14ac:dyDescent="0.2">
      <c r="A68" s="28">
        <v>62</v>
      </c>
      <c r="B68" s="29" t="s">
        <v>292</v>
      </c>
      <c r="C68" s="29" t="s">
        <v>293</v>
      </c>
      <c r="D68" s="29" t="s">
        <v>80</v>
      </c>
      <c r="E68" s="30">
        <v>1587426</v>
      </c>
      <c r="F68" s="31">
        <v>7637.9001989999997</v>
      </c>
      <c r="G68" s="32">
        <v>6.5336200000000004E-3</v>
      </c>
      <c r="H68" s="27" t="s">
        <v>144</v>
      </c>
    </row>
    <row r="69" spans="1:8" x14ac:dyDescent="0.2">
      <c r="A69" s="28">
        <v>63</v>
      </c>
      <c r="B69" s="29" t="s">
        <v>294</v>
      </c>
      <c r="C69" s="29" t="s">
        <v>295</v>
      </c>
      <c r="D69" s="29" t="s">
        <v>289</v>
      </c>
      <c r="E69" s="30">
        <v>3500000</v>
      </c>
      <c r="F69" s="31">
        <v>6802.95</v>
      </c>
      <c r="G69" s="32">
        <v>5.8193899999999998E-3</v>
      </c>
      <c r="H69" s="27" t="s">
        <v>144</v>
      </c>
    </row>
    <row r="70" spans="1:8" x14ac:dyDescent="0.2">
      <c r="A70" s="28">
        <v>64</v>
      </c>
      <c r="B70" s="29" t="s">
        <v>296</v>
      </c>
      <c r="C70" s="29" t="s">
        <v>297</v>
      </c>
      <c r="D70" s="29" t="s">
        <v>80</v>
      </c>
      <c r="E70" s="30">
        <v>234521</v>
      </c>
      <c r="F70" s="31">
        <v>6797.8257059999996</v>
      </c>
      <c r="G70" s="32">
        <v>5.8149999999999999E-3</v>
      </c>
      <c r="H70" s="27" t="s">
        <v>144</v>
      </c>
    </row>
    <row r="71" spans="1:8" x14ac:dyDescent="0.2">
      <c r="A71" s="28">
        <v>65</v>
      </c>
      <c r="B71" s="29" t="s">
        <v>298</v>
      </c>
      <c r="C71" s="29" t="s">
        <v>299</v>
      </c>
      <c r="D71" s="29" t="s">
        <v>55</v>
      </c>
      <c r="E71" s="30">
        <v>436210</v>
      </c>
      <c r="F71" s="31">
        <v>5391.9918100000004</v>
      </c>
      <c r="G71" s="32">
        <v>4.6124199999999999E-3</v>
      </c>
      <c r="H71" s="27" t="s">
        <v>144</v>
      </c>
    </row>
    <row r="72" spans="1:8" x14ac:dyDescent="0.2">
      <c r="A72" s="28">
        <v>66</v>
      </c>
      <c r="B72" s="29" t="s">
        <v>300</v>
      </c>
      <c r="C72" s="29" t="s">
        <v>301</v>
      </c>
      <c r="D72" s="29" t="s">
        <v>251</v>
      </c>
      <c r="E72" s="30">
        <v>10199797</v>
      </c>
      <c r="F72" s="31">
        <v>4966.2811592999997</v>
      </c>
      <c r="G72" s="32">
        <v>4.2482600000000002E-3</v>
      </c>
      <c r="H72" s="27" t="s">
        <v>144</v>
      </c>
    </row>
    <row r="73" spans="1:8" x14ac:dyDescent="0.2">
      <c r="A73" s="28">
        <v>67</v>
      </c>
      <c r="B73" s="29" t="s">
        <v>302</v>
      </c>
      <c r="C73" s="29" t="s">
        <v>303</v>
      </c>
      <c r="D73" s="29" t="s">
        <v>223</v>
      </c>
      <c r="E73" s="30">
        <v>604722</v>
      </c>
      <c r="F73" s="31">
        <v>4763.3951939999997</v>
      </c>
      <c r="G73" s="32">
        <v>4.0747099999999996E-3</v>
      </c>
      <c r="H73" s="27" t="s">
        <v>144</v>
      </c>
    </row>
    <row r="74" spans="1:8" x14ac:dyDescent="0.2">
      <c r="A74" s="28">
        <v>68</v>
      </c>
      <c r="B74" s="29" t="s">
        <v>304</v>
      </c>
      <c r="C74" s="29" t="s">
        <v>305</v>
      </c>
      <c r="D74" s="29" t="s">
        <v>55</v>
      </c>
      <c r="E74" s="30">
        <v>28324</v>
      </c>
      <c r="F74" s="31">
        <v>4659.8644800000002</v>
      </c>
      <c r="G74" s="32">
        <v>3.9861499999999999E-3</v>
      </c>
      <c r="H74" s="27" t="s">
        <v>144</v>
      </c>
    </row>
    <row r="75" spans="1:8" x14ac:dyDescent="0.2">
      <c r="A75" s="28">
        <v>69</v>
      </c>
      <c r="B75" s="29" t="s">
        <v>306</v>
      </c>
      <c r="C75" s="29" t="s">
        <v>307</v>
      </c>
      <c r="D75" s="29" t="s">
        <v>199</v>
      </c>
      <c r="E75" s="30">
        <v>180000</v>
      </c>
      <c r="F75" s="31">
        <v>4444.2</v>
      </c>
      <c r="G75" s="32">
        <v>3.8016600000000001E-3</v>
      </c>
      <c r="H75" s="27" t="s">
        <v>144</v>
      </c>
    </row>
    <row r="76" spans="1:8" x14ac:dyDescent="0.2">
      <c r="A76" s="28">
        <v>70</v>
      </c>
      <c r="B76" s="29" t="s">
        <v>308</v>
      </c>
      <c r="C76" s="29" t="s">
        <v>309</v>
      </c>
      <c r="D76" s="29" t="s">
        <v>310</v>
      </c>
      <c r="E76" s="30">
        <v>689493</v>
      </c>
      <c r="F76" s="31">
        <v>4307.2627709999997</v>
      </c>
      <c r="G76" s="32">
        <v>3.6845200000000002E-3</v>
      </c>
      <c r="H76" s="27" t="s">
        <v>144</v>
      </c>
    </row>
    <row r="77" spans="1:8" x14ac:dyDescent="0.2">
      <c r="A77" s="28">
        <v>71</v>
      </c>
      <c r="B77" s="29" t="s">
        <v>66</v>
      </c>
      <c r="C77" s="29" t="s">
        <v>67</v>
      </c>
      <c r="D77" s="29" t="s">
        <v>42</v>
      </c>
      <c r="E77" s="30">
        <v>5393738</v>
      </c>
      <c r="F77" s="31">
        <v>3042.0682320000001</v>
      </c>
      <c r="G77" s="32">
        <v>2.60225E-3</v>
      </c>
      <c r="H77" s="27" t="s">
        <v>144</v>
      </c>
    </row>
    <row r="78" spans="1:8" x14ac:dyDescent="0.2">
      <c r="A78" s="28">
        <v>72</v>
      </c>
      <c r="B78" s="29" t="s">
        <v>311</v>
      </c>
      <c r="C78" s="29" t="s">
        <v>312</v>
      </c>
      <c r="D78" s="29" t="s">
        <v>55</v>
      </c>
      <c r="E78" s="30">
        <v>190705</v>
      </c>
      <c r="F78" s="31">
        <v>1534.2217250000001</v>
      </c>
      <c r="G78" s="32">
        <v>1.31241E-3</v>
      </c>
      <c r="H78" s="27" t="s">
        <v>144</v>
      </c>
    </row>
    <row r="79" spans="1:8" x14ac:dyDescent="0.2">
      <c r="A79" s="28">
        <v>73</v>
      </c>
      <c r="B79" s="29" t="s">
        <v>313</v>
      </c>
      <c r="C79" s="29" t="s">
        <v>314</v>
      </c>
      <c r="D79" s="29" t="s">
        <v>77</v>
      </c>
      <c r="E79" s="30">
        <v>321233</v>
      </c>
      <c r="F79" s="31">
        <v>1456.791655</v>
      </c>
      <c r="G79" s="32">
        <v>1.24617E-3</v>
      </c>
      <c r="H79" s="27" t="s">
        <v>144</v>
      </c>
    </row>
    <row r="80" spans="1:8" x14ac:dyDescent="0.2">
      <c r="A80" s="25"/>
      <c r="B80" s="25"/>
      <c r="C80" s="26" t="s">
        <v>143</v>
      </c>
      <c r="D80" s="25"/>
      <c r="E80" s="25" t="s">
        <v>144</v>
      </c>
      <c r="F80" s="33">
        <v>1064729.0790534001</v>
      </c>
      <c r="G80" s="34">
        <v>0.91079147000000005</v>
      </c>
      <c r="H80" s="27" t="s">
        <v>144</v>
      </c>
    </row>
    <row r="81" spans="1:8" x14ac:dyDescent="0.2">
      <c r="A81" s="25"/>
      <c r="B81" s="25"/>
      <c r="C81" s="35"/>
      <c r="D81" s="25"/>
      <c r="E81" s="25"/>
      <c r="F81" s="36"/>
      <c r="G81" s="36"/>
      <c r="H81" s="27" t="s">
        <v>144</v>
      </c>
    </row>
    <row r="82" spans="1:8" x14ac:dyDescent="0.2">
      <c r="A82" s="25"/>
      <c r="B82" s="25"/>
      <c r="C82" s="26" t="s">
        <v>145</v>
      </c>
      <c r="D82" s="25"/>
      <c r="E82" s="25"/>
      <c r="F82" s="25"/>
      <c r="G82" s="25"/>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147</v>
      </c>
      <c r="D85" s="25"/>
      <c r="E85" s="25"/>
      <c r="F85" s="25"/>
      <c r="G85" s="25"/>
      <c r="H85" s="27" t="s">
        <v>144</v>
      </c>
    </row>
    <row r="86" spans="1:8" x14ac:dyDescent="0.2">
      <c r="A86" s="25"/>
      <c r="B86" s="25"/>
      <c r="C86" s="26" t="s">
        <v>143</v>
      </c>
      <c r="D86" s="25"/>
      <c r="E86" s="25" t="s">
        <v>144</v>
      </c>
      <c r="F86" s="37" t="s">
        <v>146</v>
      </c>
      <c r="G86" s="34">
        <v>0</v>
      </c>
      <c r="H86" s="27" t="s">
        <v>144</v>
      </c>
    </row>
    <row r="87" spans="1:8" x14ac:dyDescent="0.2">
      <c r="A87" s="25"/>
      <c r="B87" s="25"/>
      <c r="C87" s="35"/>
      <c r="D87" s="25"/>
      <c r="E87" s="25"/>
      <c r="F87" s="36"/>
      <c r="G87" s="36"/>
      <c r="H87" s="27" t="s">
        <v>144</v>
      </c>
    </row>
    <row r="88" spans="1:8" x14ac:dyDescent="0.2">
      <c r="A88" s="25"/>
      <c r="B88" s="25"/>
      <c r="C88" s="26" t="s">
        <v>148</v>
      </c>
      <c r="D88" s="25"/>
      <c r="E88" s="25"/>
      <c r="F88" s="25"/>
      <c r="G88" s="25"/>
      <c r="H88" s="27" t="s">
        <v>144</v>
      </c>
    </row>
    <row r="89" spans="1:8" x14ac:dyDescent="0.2">
      <c r="A89" s="25"/>
      <c r="B89" s="25"/>
      <c r="C89" s="26" t="s">
        <v>143</v>
      </c>
      <c r="D89" s="25"/>
      <c r="E89" s="25" t="s">
        <v>144</v>
      </c>
      <c r="F89" s="37" t="s">
        <v>146</v>
      </c>
      <c r="G89" s="34">
        <v>0</v>
      </c>
      <c r="H89" s="27" t="s">
        <v>144</v>
      </c>
    </row>
    <row r="90" spans="1:8" x14ac:dyDescent="0.2">
      <c r="A90" s="25"/>
      <c r="B90" s="25"/>
      <c r="C90" s="35"/>
      <c r="D90" s="25"/>
      <c r="E90" s="25"/>
      <c r="F90" s="36"/>
      <c r="G90" s="36"/>
      <c r="H90" s="27" t="s">
        <v>144</v>
      </c>
    </row>
    <row r="91" spans="1:8" x14ac:dyDescent="0.2">
      <c r="A91" s="25"/>
      <c r="B91" s="25"/>
      <c r="C91" s="26" t="s">
        <v>149</v>
      </c>
      <c r="D91" s="25"/>
      <c r="E91" s="25"/>
      <c r="F91" s="36"/>
      <c r="G91" s="36"/>
      <c r="H91" s="27" t="s">
        <v>144</v>
      </c>
    </row>
    <row r="92" spans="1:8" x14ac:dyDescent="0.2">
      <c r="A92" s="25"/>
      <c r="B92" s="25"/>
      <c r="C92" s="26" t="s">
        <v>143</v>
      </c>
      <c r="D92" s="25"/>
      <c r="E92" s="25" t="s">
        <v>144</v>
      </c>
      <c r="F92" s="37" t="s">
        <v>146</v>
      </c>
      <c r="G92" s="34">
        <v>0</v>
      </c>
      <c r="H92" s="27" t="s">
        <v>144</v>
      </c>
    </row>
    <row r="93" spans="1:8" x14ac:dyDescent="0.2">
      <c r="A93" s="25"/>
      <c r="B93" s="25"/>
      <c r="C93" s="35"/>
      <c r="D93" s="25"/>
      <c r="E93" s="25"/>
      <c r="F93" s="36"/>
      <c r="G93" s="36"/>
      <c r="H93" s="27" t="s">
        <v>144</v>
      </c>
    </row>
    <row r="94" spans="1:8" x14ac:dyDescent="0.2">
      <c r="A94" s="25"/>
      <c r="B94" s="25"/>
      <c r="C94" s="26" t="s">
        <v>150</v>
      </c>
      <c r="D94" s="25"/>
      <c r="E94" s="25"/>
      <c r="F94" s="36"/>
      <c r="G94" s="36"/>
      <c r="H94" s="27" t="s">
        <v>144</v>
      </c>
    </row>
    <row r="95" spans="1:8" x14ac:dyDescent="0.2">
      <c r="A95" s="25"/>
      <c r="B95" s="25"/>
      <c r="C95" s="26" t="s">
        <v>143</v>
      </c>
      <c r="D95" s="25"/>
      <c r="E95" s="25" t="s">
        <v>144</v>
      </c>
      <c r="F95" s="37" t="s">
        <v>146</v>
      </c>
      <c r="G95" s="34">
        <v>0</v>
      </c>
      <c r="H95" s="27" t="s">
        <v>144</v>
      </c>
    </row>
    <row r="96" spans="1:8" x14ac:dyDescent="0.2">
      <c r="A96" s="25"/>
      <c r="B96" s="25"/>
      <c r="C96" s="35"/>
      <c r="D96" s="25"/>
      <c r="E96" s="25"/>
      <c r="F96" s="36"/>
      <c r="G96" s="36"/>
      <c r="H96" s="27" t="s">
        <v>144</v>
      </c>
    </row>
    <row r="97" spans="1:8" x14ac:dyDescent="0.2">
      <c r="A97" s="25"/>
      <c r="B97" s="25"/>
      <c r="C97" s="26" t="s">
        <v>151</v>
      </c>
      <c r="D97" s="25"/>
      <c r="E97" s="25"/>
      <c r="F97" s="33">
        <v>1064729.0790534001</v>
      </c>
      <c r="G97" s="34">
        <v>0.91079147000000005</v>
      </c>
      <c r="H97" s="27" t="s">
        <v>144</v>
      </c>
    </row>
    <row r="98" spans="1:8" x14ac:dyDescent="0.2">
      <c r="A98" s="25"/>
      <c r="B98" s="25"/>
      <c r="C98" s="35"/>
      <c r="D98" s="25"/>
      <c r="E98" s="25"/>
      <c r="F98" s="36"/>
      <c r="G98" s="36"/>
      <c r="H98" s="27" t="s">
        <v>144</v>
      </c>
    </row>
    <row r="99" spans="1:8" x14ac:dyDescent="0.2">
      <c r="A99" s="25"/>
      <c r="B99" s="25"/>
      <c r="C99" s="26" t="s">
        <v>152</v>
      </c>
      <c r="D99" s="25"/>
      <c r="E99" s="25"/>
      <c r="F99" s="36"/>
      <c r="G99" s="36"/>
      <c r="H99" s="27" t="s">
        <v>144</v>
      </c>
    </row>
    <row r="100" spans="1:8" x14ac:dyDescent="0.2">
      <c r="A100" s="25"/>
      <c r="B100" s="25"/>
      <c r="C100" s="26" t="s">
        <v>10</v>
      </c>
      <c r="D100" s="25"/>
      <c r="E100" s="25"/>
      <c r="F100" s="36"/>
      <c r="G100" s="36"/>
      <c r="H100" s="27" t="s">
        <v>144</v>
      </c>
    </row>
    <row r="101" spans="1:8" x14ac:dyDescent="0.2">
      <c r="A101" s="25"/>
      <c r="B101" s="25"/>
      <c r="C101" s="26" t="s">
        <v>143</v>
      </c>
      <c r="D101" s="25"/>
      <c r="E101" s="25" t="s">
        <v>144</v>
      </c>
      <c r="F101" s="37" t="s">
        <v>146</v>
      </c>
      <c r="G101" s="34">
        <v>0</v>
      </c>
      <c r="H101" s="27" t="s">
        <v>144</v>
      </c>
    </row>
    <row r="102" spans="1:8" x14ac:dyDescent="0.2">
      <c r="A102" s="25"/>
      <c r="B102" s="25"/>
      <c r="C102" s="35"/>
      <c r="D102" s="25"/>
      <c r="E102" s="25"/>
      <c r="F102" s="36"/>
      <c r="G102" s="36"/>
      <c r="H102" s="27" t="s">
        <v>144</v>
      </c>
    </row>
    <row r="103" spans="1:8" x14ac:dyDescent="0.2">
      <c r="A103" s="25"/>
      <c r="B103" s="25"/>
      <c r="C103" s="26" t="s">
        <v>153</v>
      </c>
      <c r="D103" s="25"/>
      <c r="E103" s="25"/>
      <c r="F103" s="25"/>
      <c r="G103" s="25"/>
      <c r="H103" s="27" t="s">
        <v>144</v>
      </c>
    </row>
    <row r="104" spans="1:8" x14ac:dyDescent="0.2">
      <c r="A104" s="25"/>
      <c r="B104" s="25"/>
      <c r="C104" s="26" t="s">
        <v>143</v>
      </c>
      <c r="D104" s="25"/>
      <c r="E104" s="25" t="s">
        <v>144</v>
      </c>
      <c r="F104" s="37" t="s">
        <v>146</v>
      </c>
      <c r="G104" s="34">
        <v>0</v>
      </c>
      <c r="H104" s="27" t="s">
        <v>144</v>
      </c>
    </row>
    <row r="105" spans="1:8" x14ac:dyDescent="0.2">
      <c r="A105" s="25"/>
      <c r="B105" s="25"/>
      <c r="C105" s="35"/>
      <c r="D105" s="25"/>
      <c r="E105" s="25"/>
      <c r="F105" s="36"/>
      <c r="G105" s="36"/>
      <c r="H105" s="27" t="s">
        <v>144</v>
      </c>
    </row>
    <row r="106" spans="1:8" x14ac:dyDescent="0.2">
      <c r="A106" s="25"/>
      <c r="B106" s="25"/>
      <c r="C106" s="26" t="s">
        <v>154</v>
      </c>
      <c r="D106" s="25"/>
      <c r="E106" s="25"/>
      <c r="F106" s="25"/>
      <c r="G106" s="25"/>
      <c r="H106" s="27" t="s">
        <v>144</v>
      </c>
    </row>
    <row r="107" spans="1:8" x14ac:dyDescent="0.2">
      <c r="A107" s="25"/>
      <c r="B107" s="25"/>
      <c r="C107" s="26" t="s">
        <v>143</v>
      </c>
      <c r="D107" s="25"/>
      <c r="E107" s="25" t="s">
        <v>144</v>
      </c>
      <c r="F107" s="37" t="s">
        <v>146</v>
      </c>
      <c r="G107" s="34">
        <v>0</v>
      </c>
      <c r="H107" s="27" t="s">
        <v>144</v>
      </c>
    </row>
    <row r="108" spans="1:8" x14ac:dyDescent="0.2">
      <c r="A108" s="25"/>
      <c r="B108" s="25"/>
      <c r="C108" s="35"/>
      <c r="D108" s="25"/>
      <c r="E108" s="25"/>
      <c r="F108" s="36"/>
      <c r="G108" s="36"/>
      <c r="H108" s="27" t="s">
        <v>144</v>
      </c>
    </row>
    <row r="109" spans="1:8" x14ac:dyDescent="0.2">
      <c r="A109" s="25"/>
      <c r="B109" s="25"/>
      <c r="C109" s="26" t="s">
        <v>155</v>
      </c>
      <c r="D109" s="25"/>
      <c r="E109" s="25"/>
      <c r="F109" s="36"/>
      <c r="G109" s="36"/>
      <c r="H109" s="27" t="s">
        <v>144</v>
      </c>
    </row>
    <row r="110" spans="1:8" x14ac:dyDescent="0.2">
      <c r="A110" s="25"/>
      <c r="B110" s="25"/>
      <c r="C110" s="26" t="s">
        <v>143</v>
      </c>
      <c r="D110" s="25"/>
      <c r="E110" s="25" t="s">
        <v>144</v>
      </c>
      <c r="F110" s="37" t="s">
        <v>146</v>
      </c>
      <c r="G110" s="34">
        <v>0</v>
      </c>
      <c r="H110" s="27" t="s">
        <v>144</v>
      </c>
    </row>
    <row r="111" spans="1:8" x14ac:dyDescent="0.2">
      <c r="A111" s="25"/>
      <c r="B111" s="25"/>
      <c r="C111" s="35"/>
      <c r="D111" s="25"/>
      <c r="E111" s="25"/>
      <c r="F111" s="36"/>
      <c r="G111" s="36"/>
      <c r="H111" s="27" t="s">
        <v>144</v>
      </c>
    </row>
    <row r="112" spans="1:8" x14ac:dyDescent="0.2">
      <c r="A112" s="25"/>
      <c r="B112" s="25"/>
      <c r="C112" s="26" t="s">
        <v>156</v>
      </c>
      <c r="D112" s="25"/>
      <c r="E112" s="25"/>
      <c r="F112" s="33">
        <v>0</v>
      </c>
      <c r="G112" s="34">
        <v>0</v>
      </c>
      <c r="H112" s="27" t="s">
        <v>144</v>
      </c>
    </row>
    <row r="113" spans="1:8" x14ac:dyDescent="0.2">
      <c r="A113" s="25"/>
      <c r="B113" s="25"/>
      <c r="C113" s="35"/>
      <c r="D113" s="25"/>
      <c r="E113" s="25"/>
      <c r="F113" s="36"/>
      <c r="G113" s="36"/>
      <c r="H113" s="27" t="s">
        <v>144</v>
      </c>
    </row>
    <row r="114" spans="1:8" x14ac:dyDescent="0.2">
      <c r="A114" s="25"/>
      <c r="B114" s="25"/>
      <c r="C114" s="26" t="s">
        <v>157</v>
      </c>
      <c r="D114" s="25"/>
      <c r="E114" s="25"/>
      <c r="F114" s="36"/>
      <c r="G114" s="36"/>
      <c r="H114" s="27" t="s">
        <v>144</v>
      </c>
    </row>
    <row r="115" spans="1:8" x14ac:dyDescent="0.2">
      <c r="A115" s="25"/>
      <c r="B115" s="25"/>
      <c r="C115" s="26" t="s">
        <v>158</v>
      </c>
      <c r="D115" s="25"/>
      <c r="E115" s="25"/>
      <c r="F115" s="36"/>
      <c r="G115" s="36"/>
      <c r="H115" s="27" t="s">
        <v>144</v>
      </c>
    </row>
    <row r="116" spans="1:8" x14ac:dyDescent="0.2">
      <c r="A116" s="25"/>
      <c r="B116" s="25"/>
      <c r="C116" s="26" t="s">
        <v>143</v>
      </c>
      <c r="D116" s="25"/>
      <c r="E116" s="25" t="s">
        <v>144</v>
      </c>
      <c r="F116" s="37" t="s">
        <v>146</v>
      </c>
      <c r="G116" s="34">
        <v>0</v>
      </c>
      <c r="H116" s="27" t="s">
        <v>144</v>
      </c>
    </row>
    <row r="117" spans="1:8" x14ac:dyDescent="0.2">
      <c r="A117" s="25"/>
      <c r="B117" s="25"/>
      <c r="C117" s="35"/>
      <c r="D117" s="25"/>
      <c r="E117" s="25"/>
      <c r="F117" s="36"/>
      <c r="G117" s="36"/>
      <c r="H117" s="27" t="s">
        <v>144</v>
      </c>
    </row>
    <row r="118" spans="1:8" x14ac:dyDescent="0.2">
      <c r="A118" s="25"/>
      <c r="B118" s="25"/>
      <c r="C118" s="26" t="s">
        <v>159</v>
      </c>
      <c r="D118" s="25"/>
      <c r="E118" s="25"/>
      <c r="F118" s="36"/>
      <c r="G118" s="36"/>
      <c r="H118" s="27" t="s">
        <v>144</v>
      </c>
    </row>
    <row r="119" spans="1:8" x14ac:dyDescent="0.2">
      <c r="A119" s="25"/>
      <c r="B119" s="25"/>
      <c r="C119" s="26" t="s">
        <v>143</v>
      </c>
      <c r="D119" s="25"/>
      <c r="E119" s="25" t="s">
        <v>144</v>
      </c>
      <c r="F119" s="37" t="s">
        <v>146</v>
      </c>
      <c r="G119" s="34">
        <v>0</v>
      </c>
      <c r="H119" s="27" t="s">
        <v>144</v>
      </c>
    </row>
    <row r="120" spans="1:8" x14ac:dyDescent="0.2">
      <c r="A120" s="25"/>
      <c r="B120" s="25"/>
      <c r="C120" s="35"/>
      <c r="D120" s="25"/>
      <c r="E120" s="25"/>
      <c r="F120" s="36"/>
      <c r="G120" s="36"/>
      <c r="H120" s="27" t="s">
        <v>144</v>
      </c>
    </row>
    <row r="121" spans="1:8" x14ac:dyDescent="0.2">
      <c r="A121" s="25"/>
      <c r="B121" s="25"/>
      <c r="C121" s="26" t="s">
        <v>160</v>
      </c>
      <c r="D121" s="25"/>
      <c r="E121" s="25"/>
      <c r="F121" s="36"/>
      <c r="G121" s="36"/>
      <c r="H121" s="27" t="s">
        <v>144</v>
      </c>
    </row>
    <row r="122" spans="1:8" x14ac:dyDescent="0.2">
      <c r="A122" s="25"/>
      <c r="B122" s="25"/>
      <c r="C122" s="26" t="s">
        <v>143</v>
      </c>
      <c r="D122" s="25"/>
      <c r="E122" s="25" t="s">
        <v>144</v>
      </c>
      <c r="F122" s="37" t="s">
        <v>146</v>
      </c>
      <c r="G122" s="34">
        <v>0</v>
      </c>
      <c r="H122" s="27" t="s">
        <v>144</v>
      </c>
    </row>
    <row r="123" spans="1:8" x14ac:dyDescent="0.2">
      <c r="A123" s="25"/>
      <c r="B123" s="25"/>
      <c r="C123" s="35"/>
      <c r="D123" s="25"/>
      <c r="E123" s="25"/>
      <c r="F123" s="36"/>
      <c r="G123" s="36"/>
      <c r="H123" s="27" t="s">
        <v>144</v>
      </c>
    </row>
    <row r="124" spans="1:8" x14ac:dyDescent="0.2">
      <c r="A124" s="25"/>
      <c r="B124" s="25"/>
      <c r="C124" s="26" t="s">
        <v>161</v>
      </c>
      <c r="D124" s="25"/>
      <c r="E124" s="25"/>
      <c r="F124" s="36"/>
      <c r="G124" s="36"/>
      <c r="H124" s="27" t="s">
        <v>144</v>
      </c>
    </row>
    <row r="125" spans="1:8" x14ac:dyDescent="0.2">
      <c r="A125" s="28">
        <v>1</v>
      </c>
      <c r="B125" s="29"/>
      <c r="C125" s="29" t="s">
        <v>162</v>
      </c>
      <c r="D125" s="29"/>
      <c r="E125" s="39"/>
      <c r="F125" s="31">
        <v>93102.249646846001</v>
      </c>
      <c r="G125" s="32">
        <v>7.9641610000000002E-2</v>
      </c>
      <c r="H125" s="27">
        <v>5.95</v>
      </c>
    </row>
    <row r="126" spans="1:8" x14ac:dyDescent="0.2">
      <c r="A126" s="25"/>
      <c r="B126" s="25"/>
      <c r="C126" s="26" t="s">
        <v>143</v>
      </c>
      <c r="D126" s="25"/>
      <c r="E126" s="25" t="s">
        <v>144</v>
      </c>
      <c r="F126" s="33">
        <v>93102.249646846001</v>
      </c>
      <c r="G126" s="34">
        <v>7.9641610000000002E-2</v>
      </c>
      <c r="H126" s="27" t="s">
        <v>144</v>
      </c>
    </row>
    <row r="127" spans="1:8" x14ac:dyDescent="0.2">
      <c r="A127" s="25"/>
      <c r="B127" s="25"/>
      <c r="C127" s="35"/>
      <c r="D127" s="25"/>
      <c r="E127" s="25"/>
      <c r="F127" s="36"/>
      <c r="G127" s="36"/>
      <c r="H127" s="27" t="s">
        <v>144</v>
      </c>
    </row>
    <row r="128" spans="1:8" x14ac:dyDescent="0.2">
      <c r="A128" s="25"/>
      <c r="B128" s="25"/>
      <c r="C128" s="26" t="s">
        <v>163</v>
      </c>
      <c r="D128" s="25"/>
      <c r="E128" s="25"/>
      <c r="F128" s="33">
        <v>93102.249646846001</v>
      </c>
      <c r="G128" s="34">
        <v>7.9641610000000002E-2</v>
      </c>
      <c r="H128" s="27" t="s">
        <v>144</v>
      </c>
    </row>
    <row r="129" spans="1:8" x14ac:dyDescent="0.2">
      <c r="A129" s="25"/>
      <c r="B129" s="25"/>
      <c r="C129" s="36"/>
      <c r="D129" s="25"/>
      <c r="E129" s="25"/>
      <c r="F129" s="25"/>
      <c r="G129" s="25"/>
      <c r="H129" s="27" t="s">
        <v>144</v>
      </c>
    </row>
    <row r="130" spans="1:8" x14ac:dyDescent="0.2">
      <c r="A130" s="25"/>
      <c r="B130" s="25"/>
      <c r="C130" s="26" t="s">
        <v>164</v>
      </c>
      <c r="D130" s="25"/>
      <c r="E130" s="25"/>
      <c r="F130" s="25"/>
      <c r="G130" s="25"/>
      <c r="H130" s="27" t="s">
        <v>144</v>
      </c>
    </row>
    <row r="131" spans="1:8" x14ac:dyDescent="0.2">
      <c r="A131" s="25"/>
      <c r="B131" s="25"/>
      <c r="C131" s="26" t="s">
        <v>165</v>
      </c>
      <c r="D131" s="25"/>
      <c r="E131" s="25"/>
      <c r="F131" s="25"/>
      <c r="G131" s="25"/>
      <c r="H131" s="27" t="s">
        <v>144</v>
      </c>
    </row>
    <row r="132" spans="1:8" x14ac:dyDescent="0.2">
      <c r="A132" s="28">
        <v>1</v>
      </c>
      <c r="B132" s="29" t="s">
        <v>315</v>
      </c>
      <c r="C132" s="38" t="s">
        <v>884</v>
      </c>
      <c r="D132" s="29"/>
      <c r="E132" s="96">
        <v>231364.02650000001</v>
      </c>
      <c r="F132" s="31">
        <v>5333.6763170650001</v>
      </c>
      <c r="G132" s="32">
        <v>4.5625400000000003E-3</v>
      </c>
      <c r="H132" s="27" t="s">
        <v>144</v>
      </c>
    </row>
    <row r="133" spans="1:8" x14ac:dyDescent="0.2">
      <c r="A133" s="25"/>
      <c r="B133" s="25"/>
      <c r="C133" s="26" t="s">
        <v>143</v>
      </c>
      <c r="D133" s="25"/>
      <c r="E133" s="25" t="s">
        <v>144</v>
      </c>
      <c r="F133" s="33">
        <v>5333.6763170650001</v>
      </c>
      <c r="G133" s="34">
        <v>4.5625400000000003E-3</v>
      </c>
      <c r="H133" s="27" t="s">
        <v>144</v>
      </c>
    </row>
    <row r="134" spans="1:8" x14ac:dyDescent="0.2">
      <c r="A134" s="25"/>
      <c r="B134" s="25"/>
      <c r="C134" s="35"/>
      <c r="D134" s="25"/>
      <c r="E134" s="25"/>
      <c r="F134" s="36"/>
      <c r="G134" s="36"/>
      <c r="H134" s="27" t="s">
        <v>144</v>
      </c>
    </row>
    <row r="135" spans="1:8" x14ac:dyDescent="0.2">
      <c r="A135" s="25"/>
      <c r="B135" s="25"/>
      <c r="C135" s="26" t="s">
        <v>166</v>
      </c>
      <c r="D135" s="25"/>
      <c r="E135" s="25"/>
      <c r="F135" s="25"/>
      <c r="G135" s="25"/>
      <c r="H135" s="27" t="s">
        <v>144</v>
      </c>
    </row>
    <row r="136" spans="1:8" x14ac:dyDescent="0.2">
      <c r="A136" s="25"/>
      <c r="B136" s="25"/>
      <c r="C136" s="26" t="s">
        <v>167</v>
      </c>
      <c r="D136" s="25"/>
      <c r="E136" s="25"/>
      <c r="F136" s="25"/>
      <c r="G136" s="25"/>
      <c r="H136" s="27" t="s">
        <v>144</v>
      </c>
    </row>
    <row r="137" spans="1:8" x14ac:dyDescent="0.2">
      <c r="A137" s="25"/>
      <c r="B137" s="25"/>
      <c r="C137" s="26" t="s">
        <v>143</v>
      </c>
      <c r="D137" s="25"/>
      <c r="E137" s="25" t="s">
        <v>144</v>
      </c>
      <c r="F137" s="37" t="s">
        <v>146</v>
      </c>
      <c r="G137" s="34">
        <v>0</v>
      </c>
      <c r="H137" s="27" t="s">
        <v>144</v>
      </c>
    </row>
    <row r="138" spans="1:8" x14ac:dyDescent="0.2">
      <c r="A138" s="25"/>
      <c r="B138" s="25"/>
      <c r="C138" s="35"/>
      <c r="D138" s="25"/>
      <c r="E138" s="25"/>
      <c r="F138" s="36"/>
      <c r="G138" s="36"/>
      <c r="H138" s="27" t="s">
        <v>144</v>
      </c>
    </row>
    <row r="139" spans="1:8" ht="25.5" x14ac:dyDescent="0.2">
      <c r="A139" s="25"/>
      <c r="B139" s="25"/>
      <c r="C139" s="26" t="s">
        <v>168</v>
      </c>
      <c r="D139" s="25"/>
      <c r="E139" s="25"/>
      <c r="F139" s="36"/>
      <c r="G139" s="36"/>
      <c r="H139" s="27" t="s">
        <v>144</v>
      </c>
    </row>
    <row r="140" spans="1:8" x14ac:dyDescent="0.2">
      <c r="A140" s="25"/>
      <c r="B140" s="25"/>
      <c r="C140" s="26" t="s">
        <v>143</v>
      </c>
      <c r="D140" s="25"/>
      <c r="E140" s="25" t="s">
        <v>144</v>
      </c>
      <c r="F140" s="37" t="s">
        <v>146</v>
      </c>
      <c r="G140" s="34">
        <v>0</v>
      </c>
      <c r="H140" s="27" t="s">
        <v>144</v>
      </c>
    </row>
    <row r="141" spans="1:8" x14ac:dyDescent="0.2">
      <c r="A141" s="25"/>
      <c r="B141" s="29"/>
      <c r="C141" s="29"/>
      <c r="D141" s="26"/>
      <c r="E141" s="25"/>
      <c r="F141" s="29"/>
      <c r="G141" s="39"/>
      <c r="H141" s="27" t="s">
        <v>144</v>
      </c>
    </row>
    <row r="142" spans="1:8" x14ac:dyDescent="0.2">
      <c r="A142" s="39"/>
      <c r="B142" s="29"/>
      <c r="C142" s="29" t="s">
        <v>169</v>
      </c>
      <c r="D142" s="29"/>
      <c r="E142" s="39"/>
      <c r="F142" s="31">
        <v>5850.2260202899997</v>
      </c>
      <c r="G142" s="32">
        <v>5.0044099999999999E-3</v>
      </c>
      <c r="H142" s="27" t="s">
        <v>144</v>
      </c>
    </row>
    <row r="143" spans="1:8" x14ac:dyDescent="0.2">
      <c r="A143" s="35"/>
      <c r="B143" s="35"/>
      <c r="C143" s="26" t="s">
        <v>170</v>
      </c>
      <c r="D143" s="36"/>
      <c r="E143" s="36"/>
      <c r="F143" s="33">
        <v>1169015.2310376009</v>
      </c>
      <c r="G143" s="40">
        <v>1.00000003</v>
      </c>
      <c r="H143" s="27" t="s">
        <v>144</v>
      </c>
    </row>
    <row r="144" spans="1:8" x14ac:dyDescent="0.2">
      <c r="A144" s="41"/>
      <c r="B144" s="41"/>
      <c r="C144" s="41"/>
      <c r="D144" s="42"/>
      <c r="E144" s="42"/>
      <c r="F144" s="42"/>
      <c r="G144" s="42"/>
    </row>
    <row r="145" spans="1:17" x14ac:dyDescent="0.2">
      <c r="A145" s="43"/>
      <c r="B145" s="242" t="s">
        <v>873</v>
      </c>
      <c r="C145" s="242"/>
      <c r="D145" s="242"/>
      <c r="E145" s="242"/>
      <c r="F145" s="242"/>
      <c r="G145" s="242"/>
      <c r="H145" s="242"/>
      <c r="J145" s="45"/>
    </row>
    <row r="146" spans="1:17" x14ac:dyDescent="0.2">
      <c r="A146" s="43"/>
      <c r="B146" s="242" t="s">
        <v>874</v>
      </c>
      <c r="C146" s="242"/>
      <c r="D146" s="242"/>
      <c r="E146" s="242"/>
      <c r="F146" s="242"/>
      <c r="G146" s="242"/>
      <c r="H146" s="242"/>
      <c r="J146" s="45"/>
    </row>
    <row r="147" spans="1:17" x14ac:dyDescent="0.2">
      <c r="A147" s="43"/>
      <c r="B147" s="242" t="s">
        <v>875</v>
      </c>
      <c r="C147" s="242"/>
      <c r="D147" s="242"/>
      <c r="E147" s="242"/>
      <c r="F147" s="242"/>
      <c r="G147" s="242"/>
      <c r="H147" s="242"/>
      <c r="J147" s="45"/>
    </row>
    <row r="148" spans="1:17" s="47" customFormat="1" ht="66.75" customHeight="1" x14ac:dyDescent="0.25">
      <c r="A148" s="46"/>
      <c r="B148" s="243" t="s">
        <v>876</v>
      </c>
      <c r="C148" s="243"/>
      <c r="D148" s="243"/>
      <c r="E148" s="243"/>
      <c r="F148" s="243"/>
      <c r="G148" s="243"/>
      <c r="H148" s="243"/>
      <c r="I148"/>
      <c r="J148" s="45"/>
      <c r="K148"/>
      <c r="L148"/>
      <c r="M148"/>
      <c r="N148"/>
      <c r="O148"/>
      <c r="P148"/>
      <c r="Q148"/>
    </row>
    <row r="149" spans="1:17" x14ac:dyDescent="0.2">
      <c r="A149" s="43"/>
      <c r="B149" s="242" t="s">
        <v>877</v>
      </c>
      <c r="C149" s="242"/>
      <c r="D149" s="242"/>
      <c r="E149" s="242"/>
      <c r="F149" s="242"/>
      <c r="G149" s="242"/>
      <c r="H149" s="242"/>
      <c r="J149" s="45"/>
    </row>
    <row r="150" spans="1:17" x14ac:dyDescent="0.2">
      <c r="A150" s="48"/>
      <c r="B150" s="48"/>
      <c r="C150" s="48"/>
      <c r="D150" s="49"/>
      <c r="E150" s="49"/>
      <c r="F150" s="49"/>
      <c r="G150" s="49"/>
    </row>
    <row r="151" spans="1:17" x14ac:dyDescent="0.2">
      <c r="A151" s="48"/>
      <c r="B151" s="244" t="s">
        <v>171</v>
      </c>
      <c r="C151" s="245"/>
      <c r="D151" s="246"/>
      <c r="E151" s="50"/>
      <c r="F151" s="49"/>
      <c r="G151" s="49"/>
    </row>
    <row r="152" spans="1:17" ht="27.75" customHeight="1" x14ac:dyDescent="0.2">
      <c r="A152" s="48"/>
      <c r="B152" s="239" t="s">
        <v>172</v>
      </c>
      <c r="C152" s="240"/>
      <c r="D152" s="26" t="s">
        <v>173</v>
      </c>
      <c r="E152" s="50"/>
      <c r="F152" s="49"/>
      <c r="G152" s="49"/>
    </row>
    <row r="153" spans="1:17" ht="12.75" customHeight="1" x14ac:dyDescent="0.2">
      <c r="A153" s="43"/>
      <c r="B153" s="237" t="s">
        <v>879</v>
      </c>
      <c r="C153" s="238"/>
      <c r="D153" s="51" t="s">
        <v>173</v>
      </c>
      <c r="E153" s="52"/>
      <c r="F153" s="53"/>
      <c r="G153" s="53"/>
    </row>
    <row r="154" spans="1:17" x14ac:dyDescent="0.2">
      <c r="A154" s="48"/>
      <c r="B154" s="239" t="s">
        <v>174</v>
      </c>
      <c r="C154" s="240"/>
      <c r="D154" s="36" t="s">
        <v>144</v>
      </c>
      <c r="E154" s="50"/>
      <c r="F154" s="49"/>
      <c r="G154" s="49"/>
    </row>
    <row r="155" spans="1:17" x14ac:dyDescent="0.2">
      <c r="A155" s="54"/>
      <c r="B155" s="55" t="s">
        <v>144</v>
      </c>
      <c r="C155" s="55" t="s">
        <v>878</v>
      </c>
      <c r="D155" s="55" t="s">
        <v>175</v>
      </c>
      <c r="E155" s="54"/>
      <c r="F155" s="54"/>
      <c r="G155" s="54"/>
      <c r="H155" s="54"/>
      <c r="J155" s="45"/>
    </row>
    <row r="156" spans="1:17" x14ac:dyDescent="0.2">
      <c r="A156" s="54"/>
      <c r="B156" s="56" t="s">
        <v>176</v>
      </c>
      <c r="C156" s="57">
        <v>45747</v>
      </c>
      <c r="D156" s="57">
        <v>45777</v>
      </c>
      <c r="E156" s="54"/>
      <c r="F156" s="54"/>
      <c r="G156" s="54"/>
      <c r="J156" s="45"/>
    </row>
    <row r="157" spans="1:17" x14ac:dyDescent="0.2">
      <c r="A157" s="58"/>
      <c r="B157" s="29" t="s">
        <v>177</v>
      </c>
      <c r="C157" s="59">
        <v>1345.0705</v>
      </c>
      <c r="D157" s="59">
        <v>1386.8087</v>
      </c>
      <c r="E157" s="58"/>
      <c r="F157" s="60"/>
      <c r="G157" s="61"/>
    </row>
    <row r="158" spans="1:17" x14ac:dyDescent="0.2">
      <c r="A158" s="58"/>
      <c r="B158" s="29" t="s">
        <v>909</v>
      </c>
      <c r="C158" s="59">
        <v>67.7363</v>
      </c>
      <c r="D158" s="59">
        <v>69.838200000000001</v>
      </c>
      <c r="E158" s="58"/>
      <c r="F158" s="60"/>
      <c r="G158" s="61"/>
    </row>
    <row r="159" spans="1:17" x14ac:dyDescent="0.2">
      <c r="A159" s="58"/>
      <c r="B159" s="29" t="s">
        <v>178</v>
      </c>
      <c r="C159" s="59">
        <v>1234.9554000000001</v>
      </c>
      <c r="D159" s="59">
        <v>1272.3634999999999</v>
      </c>
      <c r="E159" s="58"/>
      <c r="F159" s="60"/>
      <c r="G159" s="61"/>
    </row>
    <row r="160" spans="1:17" x14ac:dyDescent="0.2">
      <c r="A160" s="58"/>
      <c r="B160" s="29" t="s">
        <v>910</v>
      </c>
      <c r="C160" s="59">
        <v>61.319600000000001</v>
      </c>
      <c r="D160" s="59">
        <v>63.176699999999997</v>
      </c>
      <c r="E160" s="58"/>
      <c r="F160" s="60"/>
      <c r="G160" s="61"/>
    </row>
    <row r="161" spans="1:7" x14ac:dyDescent="0.2">
      <c r="A161" s="58"/>
      <c r="B161" s="58"/>
      <c r="C161" s="58"/>
      <c r="D161" s="58"/>
      <c r="E161" s="58"/>
      <c r="F161" s="58"/>
      <c r="G161" s="58"/>
    </row>
    <row r="162" spans="1:7" x14ac:dyDescent="0.2">
      <c r="A162" s="54"/>
      <c r="B162" s="237" t="s">
        <v>880</v>
      </c>
      <c r="C162" s="238"/>
      <c r="D162" s="51" t="s">
        <v>173</v>
      </c>
      <c r="E162" s="54"/>
      <c r="F162" s="54"/>
      <c r="G162" s="54"/>
    </row>
    <row r="163" spans="1:7" x14ac:dyDescent="0.2">
      <c r="A163" s="54"/>
      <c r="B163" s="93"/>
      <c r="C163" s="93"/>
      <c r="D163" s="93"/>
      <c r="E163" s="54"/>
      <c r="F163" s="54"/>
      <c r="G163" s="54"/>
    </row>
    <row r="164" spans="1:7" x14ac:dyDescent="0.2">
      <c r="A164" s="54"/>
      <c r="B164" s="237" t="s">
        <v>179</v>
      </c>
      <c r="C164" s="238"/>
      <c r="D164" s="51" t="s">
        <v>173</v>
      </c>
      <c r="E164" s="93"/>
      <c r="F164" s="93"/>
      <c r="G164" s="93"/>
    </row>
    <row r="165" spans="1:7" x14ac:dyDescent="0.2">
      <c r="A165" s="54"/>
      <c r="B165" s="237" t="s">
        <v>180</v>
      </c>
      <c r="C165" s="238"/>
      <c r="D165" s="51" t="s">
        <v>173</v>
      </c>
      <c r="E165" s="54"/>
      <c r="F165" s="54"/>
      <c r="G165" s="54"/>
    </row>
    <row r="166" spans="1:7" x14ac:dyDescent="0.2">
      <c r="A166" s="54"/>
      <c r="B166" s="237" t="s">
        <v>181</v>
      </c>
      <c r="C166" s="238"/>
      <c r="D166" s="51" t="s">
        <v>173</v>
      </c>
      <c r="E166" s="65"/>
      <c r="F166" s="54"/>
      <c r="G166" s="54"/>
    </row>
    <row r="167" spans="1:7" x14ac:dyDescent="0.2">
      <c r="A167" s="54"/>
      <c r="B167" s="237" t="s">
        <v>182</v>
      </c>
      <c r="C167" s="238"/>
      <c r="D167" s="66">
        <v>0.5022289229122644</v>
      </c>
      <c r="E167" s="65"/>
      <c r="F167" s="54"/>
      <c r="G167" s="54"/>
    </row>
    <row r="169" spans="1:7" x14ac:dyDescent="0.2">
      <c r="B169" s="236" t="s">
        <v>881</v>
      </c>
      <c r="C169" s="236"/>
    </row>
    <row r="171" spans="1:7" ht="153.75" customHeight="1" x14ac:dyDescent="0.2">
      <c r="B171" s="67"/>
      <c r="C171" s="68"/>
      <c r="D171" s="67"/>
    </row>
    <row r="172" spans="1:7" x14ac:dyDescent="0.2">
      <c r="B172" s="67"/>
      <c r="D172" s="67"/>
    </row>
    <row r="173" spans="1:7" x14ac:dyDescent="0.2">
      <c r="B173" s="67" t="s">
        <v>882</v>
      </c>
      <c r="C173" s="68"/>
      <c r="D173" s="67" t="s">
        <v>885</v>
      </c>
    </row>
    <row r="174" spans="1:7" x14ac:dyDescent="0.2">
      <c r="B174" s="67" t="s">
        <v>886</v>
      </c>
      <c r="D174" s="67" t="s">
        <v>887</v>
      </c>
    </row>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sheetData>
  <mergeCells count="18">
    <mergeCell ref="B152:C152"/>
    <mergeCell ref="A1:H1"/>
    <mergeCell ref="A2:H2"/>
    <mergeCell ref="A3:H3"/>
    <mergeCell ref="B145:H145"/>
    <mergeCell ref="B146:H146"/>
    <mergeCell ref="B147:H147"/>
    <mergeCell ref="B148:H148"/>
    <mergeCell ref="B149:H149"/>
    <mergeCell ref="B151:D151"/>
    <mergeCell ref="B169:C169"/>
    <mergeCell ref="B153:C153"/>
    <mergeCell ref="B154:C154"/>
    <mergeCell ref="B162:C162"/>
    <mergeCell ref="B166:C166"/>
    <mergeCell ref="B167:C167"/>
    <mergeCell ref="B164:C164"/>
    <mergeCell ref="B165:C165"/>
  </mergeCells>
  <hyperlinks>
    <hyperlink ref="I1" location="Index!B2" display="Index" xr:uid="{AAE8BD82-1153-4F5F-99A3-76FF85C62F2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4956-7F3E-4F18-8660-E72961E6F742}">
  <sheetPr>
    <outlinePr summaryBelow="0" summaryRight="0"/>
  </sheetPr>
  <dimension ref="A1:Q186"/>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7.1406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317</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318</v>
      </c>
      <c r="C7" s="29" t="s">
        <v>319</v>
      </c>
      <c r="D7" s="29" t="s">
        <v>28</v>
      </c>
      <c r="E7" s="30">
        <v>1940000</v>
      </c>
      <c r="F7" s="31">
        <v>37345</v>
      </c>
      <c r="G7" s="32">
        <v>5.7019489999999999E-2</v>
      </c>
      <c r="H7" s="27" t="s">
        <v>144</v>
      </c>
    </row>
    <row r="8" spans="1:9" x14ac:dyDescent="0.2">
      <c r="A8" s="28">
        <v>2</v>
      </c>
      <c r="B8" s="29" t="s">
        <v>26</v>
      </c>
      <c r="C8" s="29" t="s">
        <v>27</v>
      </c>
      <c r="D8" s="29" t="s">
        <v>28</v>
      </c>
      <c r="E8" s="30">
        <v>2100000</v>
      </c>
      <c r="F8" s="31">
        <v>29967</v>
      </c>
      <c r="G8" s="32">
        <v>4.5754540000000003E-2</v>
      </c>
      <c r="H8" s="27" t="s">
        <v>144</v>
      </c>
    </row>
    <row r="9" spans="1:9" x14ac:dyDescent="0.2">
      <c r="A9" s="28">
        <v>3</v>
      </c>
      <c r="B9" s="29" t="s">
        <v>11</v>
      </c>
      <c r="C9" s="29" t="s">
        <v>12</v>
      </c>
      <c r="D9" s="29" t="s">
        <v>13</v>
      </c>
      <c r="E9" s="30">
        <v>2075000</v>
      </c>
      <c r="F9" s="31">
        <v>29153.75</v>
      </c>
      <c r="G9" s="32">
        <v>4.4512839999999998E-2</v>
      </c>
      <c r="H9" s="27" t="s">
        <v>144</v>
      </c>
    </row>
    <row r="10" spans="1:9" x14ac:dyDescent="0.2">
      <c r="A10" s="28">
        <v>4</v>
      </c>
      <c r="B10" s="29" t="s">
        <v>38</v>
      </c>
      <c r="C10" s="29" t="s">
        <v>39</v>
      </c>
      <c r="D10" s="29" t="s">
        <v>28</v>
      </c>
      <c r="E10" s="30">
        <v>2300000</v>
      </c>
      <c r="F10" s="31">
        <v>18138.95</v>
      </c>
      <c r="G10" s="32">
        <v>2.7695109999999998E-2</v>
      </c>
      <c r="H10" s="27" t="s">
        <v>144</v>
      </c>
    </row>
    <row r="11" spans="1:9" x14ac:dyDescent="0.2">
      <c r="A11" s="28">
        <v>5</v>
      </c>
      <c r="B11" s="29" t="s">
        <v>14</v>
      </c>
      <c r="C11" s="29" t="s">
        <v>15</v>
      </c>
      <c r="D11" s="29" t="s">
        <v>16</v>
      </c>
      <c r="E11" s="30">
        <v>900000</v>
      </c>
      <c r="F11" s="31">
        <v>16780.5</v>
      </c>
      <c r="G11" s="32">
        <v>2.5620980000000002E-2</v>
      </c>
      <c r="H11" s="27" t="s">
        <v>144</v>
      </c>
    </row>
    <row r="12" spans="1:9" x14ac:dyDescent="0.2">
      <c r="A12" s="28">
        <v>6</v>
      </c>
      <c r="B12" s="29" t="s">
        <v>112</v>
      </c>
      <c r="C12" s="29" t="s">
        <v>113</v>
      </c>
      <c r="D12" s="29" t="s">
        <v>28</v>
      </c>
      <c r="E12" s="30">
        <v>680000</v>
      </c>
      <c r="F12" s="31">
        <v>15015.08</v>
      </c>
      <c r="G12" s="32">
        <v>2.292549E-2</v>
      </c>
      <c r="H12" s="27" t="s">
        <v>144</v>
      </c>
    </row>
    <row r="13" spans="1:9" x14ac:dyDescent="0.2">
      <c r="A13" s="28">
        <v>7</v>
      </c>
      <c r="B13" s="29" t="s">
        <v>320</v>
      </c>
      <c r="C13" s="29" t="s">
        <v>321</v>
      </c>
      <c r="D13" s="29" t="s">
        <v>199</v>
      </c>
      <c r="E13" s="30">
        <v>1000000</v>
      </c>
      <c r="F13" s="31">
        <v>15001</v>
      </c>
      <c r="G13" s="32">
        <v>2.2903989999999999E-2</v>
      </c>
      <c r="H13" s="27" t="s">
        <v>144</v>
      </c>
    </row>
    <row r="14" spans="1:9" x14ac:dyDescent="0.2">
      <c r="A14" s="28">
        <v>8</v>
      </c>
      <c r="B14" s="29" t="s">
        <v>322</v>
      </c>
      <c r="C14" s="29" t="s">
        <v>323</v>
      </c>
      <c r="D14" s="29" t="s">
        <v>28</v>
      </c>
      <c r="E14" s="30">
        <v>1100000</v>
      </c>
      <c r="F14" s="31">
        <v>13035</v>
      </c>
      <c r="G14" s="32">
        <v>1.9902240000000002E-2</v>
      </c>
      <c r="H14" s="27" t="s">
        <v>144</v>
      </c>
    </row>
    <row r="15" spans="1:9" ht="25.5" x14ac:dyDescent="0.2">
      <c r="A15" s="28">
        <v>9</v>
      </c>
      <c r="B15" s="29" t="s">
        <v>216</v>
      </c>
      <c r="C15" s="29" t="s">
        <v>217</v>
      </c>
      <c r="D15" s="29" t="s">
        <v>193</v>
      </c>
      <c r="E15" s="30">
        <v>250000</v>
      </c>
      <c r="F15" s="31">
        <v>12790</v>
      </c>
      <c r="G15" s="32">
        <v>1.9528159999999999E-2</v>
      </c>
      <c r="H15" s="27" t="s">
        <v>144</v>
      </c>
    </row>
    <row r="16" spans="1:9" x14ac:dyDescent="0.2">
      <c r="A16" s="28">
        <v>10</v>
      </c>
      <c r="B16" s="29" t="s">
        <v>53</v>
      </c>
      <c r="C16" s="29" t="s">
        <v>54</v>
      </c>
      <c r="D16" s="29" t="s">
        <v>55</v>
      </c>
      <c r="E16" s="30">
        <v>205000</v>
      </c>
      <c r="F16" s="31">
        <v>12618.775</v>
      </c>
      <c r="G16" s="32">
        <v>1.9266729999999999E-2</v>
      </c>
      <c r="H16" s="27" t="s">
        <v>144</v>
      </c>
    </row>
    <row r="17" spans="1:8" x14ac:dyDescent="0.2">
      <c r="A17" s="28">
        <v>11</v>
      </c>
      <c r="B17" s="29" t="s">
        <v>221</v>
      </c>
      <c r="C17" s="29" t="s">
        <v>222</v>
      </c>
      <c r="D17" s="29" t="s">
        <v>223</v>
      </c>
      <c r="E17" s="30">
        <v>1700000</v>
      </c>
      <c r="F17" s="31">
        <v>12161.8</v>
      </c>
      <c r="G17" s="32">
        <v>1.856901E-2</v>
      </c>
      <c r="H17" s="27" t="s">
        <v>144</v>
      </c>
    </row>
    <row r="18" spans="1:8" ht="25.5" x14ac:dyDescent="0.2">
      <c r="A18" s="28">
        <v>12</v>
      </c>
      <c r="B18" s="29" t="s">
        <v>200</v>
      </c>
      <c r="C18" s="29" t="s">
        <v>201</v>
      </c>
      <c r="D18" s="29" t="s">
        <v>202</v>
      </c>
      <c r="E18" s="30">
        <v>1700000</v>
      </c>
      <c r="F18" s="31">
        <v>12077.65</v>
      </c>
      <c r="G18" s="32">
        <v>1.844053E-2</v>
      </c>
      <c r="H18" s="27" t="s">
        <v>144</v>
      </c>
    </row>
    <row r="19" spans="1:8" x14ac:dyDescent="0.2">
      <c r="A19" s="28">
        <v>13</v>
      </c>
      <c r="B19" s="29" t="s">
        <v>17</v>
      </c>
      <c r="C19" s="29" t="s">
        <v>18</v>
      </c>
      <c r="D19" s="29" t="s">
        <v>19</v>
      </c>
      <c r="E19" s="30">
        <v>352500</v>
      </c>
      <c r="F19" s="31">
        <v>11777.025</v>
      </c>
      <c r="G19" s="32">
        <v>1.7981520000000001E-2</v>
      </c>
      <c r="H19" s="27" t="s">
        <v>144</v>
      </c>
    </row>
    <row r="20" spans="1:8" ht="25.5" x14ac:dyDescent="0.2">
      <c r="A20" s="28">
        <v>14</v>
      </c>
      <c r="B20" s="29" t="s">
        <v>324</v>
      </c>
      <c r="C20" s="29" t="s">
        <v>325</v>
      </c>
      <c r="D20" s="29" t="s">
        <v>193</v>
      </c>
      <c r="E20" s="30">
        <v>600000</v>
      </c>
      <c r="F20" s="31">
        <v>10993.8</v>
      </c>
      <c r="G20" s="32">
        <v>1.6785669999999999E-2</v>
      </c>
      <c r="H20" s="27" t="s">
        <v>144</v>
      </c>
    </row>
    <row r="21" spans="1:8" x14ac:dyDescent="0.2">
      <c r="A21" s="28">
        <v>15</v>
      </c>
      <c r="B21" s="29" t="s">
        <v>283</v>
      </c>
      <c r="C21" s="29" t="s">
        <v>284</v>
      </c>
      <c r="D21" s="29" t="s">
        <v>80</v>
      </c>
      <c r="E21" s="30">
        <v>1220000</v>
      </c>
      <c r="F21" s="31">
        <v>10909.24</v>
      </c>
      <c r="G21" s="32">
        <v>1.6656560000000001E-2</v>
      </c>
      <c r="H21" s="27" t="s">
        <v>144</v>
      </c>
    </row>
    <row r="22" spans="1:8" x14ac:dyDescent="0.2">
      <c r="A22" s="28">
        <v>16</v>
      </c>
      <c r="B22" s="29" t="s">
        <v>209</v>
      </c>
      <c r="C22" s="29" t="s">
        <v>210</v>
      </c>
      <c r="D22" s="29" t="s">
        <v>211</v>
      </c>
      <c r="E22" s="30">
        <v>500000</v>
      </c>
      <c r="F22" s="31">
        <v>10800</v>
      </c>
      <c r="G22" s="32">
        <v>1.6489770000000001E-2</v>
      </c>
      <c r="H22" s="27" t="s">
        <v>144</v>
      </c>
    </row>
    <row r="23" spans="1:8" ht="25.5" x14ac:dyDescent="0.2">
      <c r="A23" s="28">
        <v>17</v>
      </c>
      <c r="B23" s="29" t="s">
        <v>191</v>
      </c>
      <c r="C23" s="29" t="s">
        <v>192</v>
      </c>
      <c r="D23" s="29" t="s">
        <v>193</v>
      </c>
      <c r="E23" s="30">
        <v>500000</v>
      </c>
      <c r="F23" s="31">
        <v>10478</v>
      </c>
      <c r="G23" s="32">
        <v>1.5998129999999999E-2</v>
      </c>
      <c r="H23" s="27" t="s">
        <v>144</v>
      </c>
    </row>
    <row r="24" spans="1:8" ht="25.5" x14ac:dyDescent="0.2">
      <c r="A24" s="28">
        <v>18</v>
      </c>
      <c r="B24" s="29" t="s">
        <v>23</v>
      </c>
      <c r="C24" s="29" t="s">
        <v>24</v>
      </c>
      <c r="D24" s="29" t="s">
        <v>25</v>
      </c>
      <c r="E24" s="30">
        <v>90000</v>
      </c>
      <c r="F24" s="31">
        <v>10476.9</v>
      </c>
      <c r="G24" s="32">
        <v>1.5996449999999999E-2</v>
      </c>
      <c r="H24" s="27" t="s">
        <v>144</v>
      </c>
    </row>
    <row r="25" spans="1:8" x14ac:dyDescent="0.2">
      <c r="A25" s="28">
        <v>19</v>
      </c>
      <c r="B25" s="29" t="s">
        <v>326</v>
      </c>
      <c r="C25" s="29" t="s">
        <v>327</v>
      </c>
      <c r="D25" s="29" t="s">
        <v>28</v>
      </c>
      <c r="E25" s="30">
        <v>4100000</v>
      </c>
      <c r="F25" s="31">
        <v>10247.129999999999</v>
      </c>
      <c r="G25" s="32">
        <v>1.5645630000000001E-2</v>
      </c>
      <c r="H25" s="27" t="s">
        <v>144</v>
      </c>
    </row>
    <row r="26" spans="1:8" x14ac:dyDescent="0.2">
      <c r="A26" s="28">
        <v>20</v>
      </c>
      <c r="B26" s="29" t="s">
        <v>328</v>
      </c>
      <c r="C26" s="29" t="s">
        <v>329</v>
      </c>
      <c r="D26" s="29" t="s">
        <v>95</v>
      </c>
      <c r="E26" s="30">
        <v>110000</v>
      </c>
      <c r="F26" s="31">
        <v>9497.9500000000007</v>
      </c>
      <c r="G26" s="32">
        <v>1.4501760000000001E-2</v>
      </c>
      <c r="H26" s="27" t="s">
        <v>144</v>
      </c>
    </row>
    <row r="27" spans="1:8" x14ac:dyDescent="0.2">
      <c r="A27" s="28">
        <v>21</v>
      </c>
      <c r="B27" s="29" t="s">
        <v>330</v>
      </c>
      <c r="C27" s="29" t="s">
        <v>331</v>
      </c>
      <c r="D27" s="29" t="s">
        <v>199</v>
      </c>
      <c r="E27" s="30">
        <v>265000</v>
      </c>
      <c r="F27" s="31">
        <v>9152.3050000000003</v>
      </c>
      <c r="G27" s="32">
        <v>1.397402E-2</v>
      </c>
      <c r="H27" s="27" t="s">
        <v>144</v>
      </c>
    </row>
    <row r="28" spans="1:8" x14ac:dyDescent="0.2">
      <c r="A28" s="28">
        <v>22</v>
      </c>
      <c r="B28" s="29" t="s">
        <v>194</v>
      </c>
      <c r="C28" s="29" t="s">
        <v>195</v>
      </c>
      <c r="D28" s="29" t="s">
        <v>196</v>
      </c>
      <c r="E28" s="30">
        <v>1275000</v>
      </c>
      <c r="F28" s="31">
        <v>8740.7625000000007</v>
      </c>
      <c r="G28" s="32">
        <v>1.3345660000000001E-2</v>
      </c>
      <c r="H28" s="27" t="s">
        <v>144</v>
      </c>
    </row>
    <row r="29" spans="1:8" x14ac:dyDescent="0.2">
      <c r="A29" s="28">
        <v>23</v>
      </c>
      <c r="B29" s="29" t="s">
        <v>207</v>
      </c>
      <c r="C29" s="29" t="s">
        <v>208</v>
      </c>
      <c r="D29" s="29" t="s">
        <v>13</v>
      </c>
      <c r="E29" s="30">
        <v>2302328</v>
      </c>
      <c r="F29" s="31">
        <v>8718.9161359999998</v>
      </c>
      <c r="G29" s="32">
        <v>1.3312310000000001E-2</v>
      </c>
      <c r="H29" s="27" t="s">
        <v>144</v>
      </c>
    </row>
    <row r="30" spans="1:8" x14ac:dyDescent="0.2">
      <c r="A30" s="28">
        <v>24</v>
      </c>
      <c r="B30" s="29" t="s">
        <v>203</v>
      </c>
      <c r="C30" s="29" t="s">
        <v>204</v>
      </c>
      <c r="D30" s="29" t="s">
        <v>95</v>
      </c>
      <c r="E30" s="30">
        <v>3300000</v>
      </c>
      <c r="F30" s="31">
        <v>8647.65</v>
      </c>
      <c r="G30" s="32">
        <v>1.32035E-2</v>
      </c>
      <c r="H30" s="27" t="s">
        <v>144</v>
      </c>
    </row>
    <row r="31" spans="1:8" x14ac:dyDescent="0.2">
      <c r="A31" s="28">
        <v>25</v>
      </c>
      <c r="B31" s="29" t="s">
        <v>62</v>
      </c>
      <c r="C31" s="29" t="s">
        <v>63</v>
      </c>
      <c r="D31" s="29" t="s">
        <v>16</v>
      </c>
      <c r="E31" s="30">
        <v>510243</v>
      </c>
      <c r="F31" s="31">
        <v>8618.5145130000001</v>
      </c>
      <c r="G31" s="32">
        <v>1.315901E-2</v>
      </c>
      <c r="H31" s="27" t="s">
        <v>144</v>
      </c>
    </row>
    <row r="32" spans="1:8" x14ac:dyDescent="0.2">
      <c r="A32" s="28">
        <v>26</v>
      </c>
      <c r="B32" s="29" t="s">
        <v>302</v>
      </c>
      <c r="C32" s="29" t="s">
        <v>303</v>
      </c>
      <c r="D32" s="29" t="s">
        <v>223</v>
      </c>
      <c r="E32" s="30">
        <v>1050000</v>
      </c>
      <c r="F32" s="31">
        <v>8270.85</v>
      </c>
      <c r="G32" s="32">
        <v>1.2628189999999999E-2</v>
      </c>
      <c r="H32" s="27" t="s">
        <v>144</v>
      </c>
    </row>
    <row r="33" spans="1:8" ht="25.5" x14ac:dyDescent="0.2">
      <c r="A33" s="28">
        <v>27</v>
      </c>
      <c r="B33" s="29" t="s">
        <v>285</v>
      </c>
      <c r="C33" s="29" t="s">
        <v>286</v>
      </c>
      <c r="D33" s="29" t="s">
        <v>186</v>
      </c>
      <c r="E33" s="30">
        <v>225000</v>
      </c>
      <c r="F33" s="31">
        <v>8190.45</v>
      </c>
      <c r="G33" s="32">
        <v>1.250543E-2</v>
      </c>
      <c r="H33" s="27" t="s">
        <v>144</v>
      </c>
    </row>
    <row r="34" spans="1:8" x14ac:dyDescent="0.2">
      <c r="A34" s="28">
        <v>28</v>
      </c>
      <c r="B34" s="29" t="s">
        <v>239</v>
      </c>
      <c r="C34" s="29" t="s">
        <v>240</v>
      </c>
      <c r="D34" s="29" t="s">
        <v>196</v>
      </c>
      <c r="E34" s="30">
        <v>290000</v>
      </c>
      <c r="F34" s="31">
        <v>8030.39</v>
      </c>
      <c r="G34" s="32">
        <v>1.2261050000000001E-2</v>
      </c>
      <c r="H34" s="27" t="s">
        <v>144</v>
      </c>
    </row>
    <row r="35" spans="1:8" x14ac:dyDescent="0.2">
      <c r="A35" s="28">
        <v>29</v>
      </c>
      <c r="B35" s="29" t="s">
        <v>332</v>
      </c>
      <c r="C35" s="29" t="s">
        <v>333</v>
      </c>
      <c r="D35" s="29" t="s">
        <v>228</v>
      </c>
      <c r="E35" s="30">
        <v>130689</v>
      </c>
      <c r="F35" s="31">
        <v>8008.6219199999996</v>
      </c>
      <c r="G35" s="32">
        <v>1.222781E-2</v>
      </c>
      <c r="H35" s="27" t="s">
        <v>144</v>
      </c>
    </row>
    <row r="36" spans="1:8" x14ac:dyDescent="0.2">
      <c r="A36" s="28">
        <v>30</v>
      </c>
      <c r="B36" s="29" t="s">
        <v>197</v>
      </c>
      <c r="C36" s="29" t="s">
        <v>198</v>
      </c>
      <c r="D36" s="29" t="s">
        <v>199</v>
      </c>
      <c r="E36" s="30">
        <v>150000</v>
      </c>
      <c r="F36" s="31">
        <v>7982.25</v>
      </c>
      <c r="G36" s="32">
        <v>1.218754E-2</v>
      </c>
      <c r="H36" s="27" t="s">
        <v>144</v>
      </c>
    </row>
    <row r="37" spans="1:8" x14ac:dyDescent="0.2">
      <c r="A37" s="28">
        <v>31</v>
      </c>
      <c r="B37" s="29" t="s">
        <v>334</v>
      </c>
      <c r="C37" s="29" t="s">
        <v>335</v>
      </c>
      <c r="D37" s="29" t="s">
        <v>289</v>
      </c>
      <c r="E37" s="30">
        <v>110000</v>
      </c>
      <c r="F37" s="31">
        <v>7776.45</v>
      </c>
      <c r="G37" s="32">
        <v>1.187332E-2</v>
      </c>
      <c r="H37" s="27" t="s">
        <v>144</v>
      </c>
    </row>
    <row r="38" spans="1:8" ht="25.5" x14ac:dyDescent="0.2">
      <c r="A38" s="28">
        <v>32</v>
      </c>
      <c r="B38" s="29" t="s">
        <v>275</v>
      </c>
      <c r="C38" s="29" t="s">
        <v>276</v>
      </c>
      <c r="D38" s="29" t="s">
        <v>193</v>
      </c>
      <c r="E38" s="30">
        <v>315000</v>
      </c>
      <c r="F38" s="31">
        <v>7765.6949999999997</v>
      </c>
      <c r="G38" s="32">
        <v>1.18569E-2</v>
      </c>
      <c r="H38" s="27" t="s">
        <v>144</v>
      </c>
    </row>
    <row r="39" spans="1:8" x14ac:dyDescent="0.2">
      <c r="A39" s="28">
        <v>33</v>
      </c>
      <c r="B39" s="29" t="s">
        <v>263</v>
      </c>
      <c r="C39" s="29" t="s">
        <v>264</v>
      </c>
      <c r="D39" s="29" t="s">
        <v>58</v>
      </c>
      <c r="E39" s="30">
        <v>550000</v>
      </c>
      <c r="F39" s="31">
        <v>7563.05</v>
      </c>
      <c r="G39" s="32">
        <v>1.15475E-2</v>
      </c>
      <c r="H39" s="27" t="s">
        <v>144</v>
      </c>
    </row>
    <row r="40" spans="1:8" ht="25.5" x14ac:dyDescent="0.2">
      <c r="A40" s="28">
        <v>34</v>
      </c>
      <c r="B40" s="29" t="s">
        <v>336</v>
      </c>
      <c r="C40" s="29" t="s">
        <v>337</v>
      </c>
      <c r="D40" s="29" t="s">
        <v>25</v>
      </c>
      <c r="E40" s="30">
        <v>265000</v>
      </c>
      <c r="F40" s="31">
        <v>7254.375</v>
      </c>
      <c r="G40" s="32">
        <v>1.10762E-2</v>
      </c>
      <c r="H40" s="27" t="s">
        <v>144</v>
      </c>
    </row>
    <row r="41" spans="1:8" ht="25.5" x14ac:dyDescent="0.2">
      <c r="A41" s="28">
        <v>35</v>
      </c>
      <c r="B41" s="29" t="s">
        <v>36</v>
      </c>
      <c r="C41" s="29" t="s">
        <v>37</v>
      </c>
      <c r="D41" s="29" t="s">
        <v>25</v>
      </c>
      <c r="E41" s="30">
        <v>140000</v>
      </c>
      <c r="F41" s="31">
        <v>7157.78</v>
      </c>
      <c r="G41" s="32">
        <v>1.0928719999999999E-2</v>
      </c>
      <c r="H41" s="27" t="s">
        <v>144</v>
      </c>
    </row>
    <row r="42" spans="1:8" x14ac:dyDescent="0.2">
      <c r="A42" s="28">
        <v>36</v>
      </c>
      <c r="B42" s="29" t="s">
        <v>296</v>
      </c>
      <c r="C42" s="29" t="s">
        <v>297</v>
      </c>
      <c r="D42" s="29" t="s">
        <v>80</v>
      </c>
      <c r="E42" s="30">
        <v>246595</v>
      </c>
      <c r="F42" s="31">
        <v>7147.80267</v>
      </c>
      <c r="G42" s="32">
        <v>1.091348E-2</v>
      </c>
      <c r="H42" s="27" t="s">
        <v>144</v>
      </c>
    </row>
    <row r="43" spans="1:8" x14ac:dyDescent="0.2">
      <c r="A43" s="28">
        <v>37</v>
      </c>
      <c r="B43" s="29" t="s">
        <v>34</v>
      </c>
      <c r="C43" s="29" t="s">
        <v>35</v>
      </c>
      <c r="D43" s="29" t="s">
        <v>13</v>
      </c>
      <c r="E43" s="30">
        <v>2300000</v>
      </c>
      <c r="F43" s="31">
        <v>7131.15</v>
      </c>
      <c r="G43" s="32">
        <v>1.088806E-2</v>
      </c>
      <c r="H43" s="27" t="s">
        <v>144</v>
      </c>
    </row>
    <row r="44" spans="1:8" x14ac:dyDescent="0.2">
      <c r="A44" s="28">
        <v>38</v>
      </c>
      <c r="B44" s="29" t="s">
        <v>20</v>
      </c>
      <c r="C44" s="29" t="s">
        <v>21</v>
      </c>
      <c r="D44" s="29" t="s">
        <v>22</v>
      </c>
      <c r="E44" s="30">
        <v>2000000</v>
      </c>
      <c r="F44" s="31">
        <v>7091</v>
      </c>
      <c r="G44" s="32">
        <v>1.082676E-2</v>
      </c>
      <c r="H44" s="27" t="s">
        <v>144</v>
      </c>
    </row>
    <row r="45" spans="1:8" x14ac:dyDescent="0.2">
      <c r="A45" s="28">
        <v>39</v>
      </c>
      <c r="B45" s="29" t="s">
        <v>187</v>
      </c>
      <c r="C45" s="29" t="s">
        <v>188</v>
      </c>
      <c r="D45" s="29" t="s">
        <v>28</v>
      </c>
      <c r="E45" s="30">
        <v>3600000</v>
      </c>
      <c r="F45" s="31">
        <v>7080.48</v>
      </c>
      <c r="G45" s="32">
        <v>1.081069E-2</v>
      </c>
      <c r="H45" s="27" t="s">
        <v>144</v>
      </c>
    </row>
    <row r="46" spans="1:8" x14ac:dyDescent="0.2">
      <c r="A46" s="28">
        <v>40</v>
      </c>
      <c r="B46" s="29" t="s">
        <v>229</v>
      </c>
      <c r="C46" s="29" t="s">
        <v>230</v>
      </c>
      <c r="D46" s="29" t="s">
        <v>196</v>
      </c>
      <c r="E46" s="30">
        <v>640000</v>
      </c>
      <c r="F46" s="31">
        <v>7028.48</v>
      </c>
      <c r="G46" s="32">
        <v>1.0731299999999999E-2</v>
      </c>
      <c r="H46" s="27" t="s">
        <v>144</v>
      </c>
    </row>
    <row r="47" spans="1:8" x14ac:dyDescent="0.2">
      <c r="A47" s="28">
        <v>41</v>
      </c>
      <c r="B47" s="29" t="s">
        <v>338</v>
      </c>
      <c r="C47" s="29" t="s">
        <v>339</v>
      </c>
      <c r="D47" s="29" t="s">
        <v>33</v>
      </c>
      <c r="E47" s="30">
        <v>155000</v>
      </c>
      <c r="F47" s="31">
        <v>6956.2449999999999</v>
      </c>
      <c r="G47" s="32">
        <v>1.062101E-2</v>
      </c>
      <c r="H47" s="27" t="s">
        <v>144</v>
      </c>
    </row>
    <row r="48" spans="1:8" x14ac:dyDescent="0.2">
      <c r="A48" s="28">
        <v>42</v>
      </c>
      <c r="B48" s="29" t="s">
        <v>340</v>
      </c>
      <c r="C48" s="29" t="s">
        <v>341</v>
      </c>
      <c r="D48" s="29" t="s">
        <v>267</v>
      </c>
      <c r="E48" s="30">
        <v>430000</v>
      </c>
      <c r="F48" s="31">
        <v>6811.2</v>
      </c>
      <c r="G48" s="32">
        <v>1.039955E-2</v>
      </c>
      <c r="H48" s="27" t="s">
        <v>144</v>
      </c>
    </row>
    <row r="49" spans="1:8" x14ac:dyDescent="0.2">
      <c r="A49" s="28">
        <v>43</v>
      </c>
      <c r="B49" s="29" t="s">
        <v>342</v>
      </c>
      <c r="C49" s="29" t="s">
        <v>343</v>
      </c>
      <c r="D49" s="29" t="s">
        <v>344</v>
      </c>
      <c r="E49" s="30">
        <v>1545000</v>
      </c>
      <c r="F49" s="31">
        <v>6578.61</v>
      </c>
      <c r="G49" s="32">
        <v>1.004442E-2</v>
      </c>
      <c r="H49" s="27" t="s">
        <v>144</v>
      </c>
    </row>
    <row r="50" spans="1:8" x14ac:dyDescent="0.2">
      <c r="A50" s="28">
        <v>44</v>
      </c>
      <c r="B50" s="29" t="s">
        <v>279</v>
      </c>
      <c r="C50" s="29" t="s">
        <v>280</v>
      </c>
      <c r="D50" s="29" t="s">
        <v>256</v>
      </c>
      <c r="E50" s="30">
        <v>501344</v>
      </c>
      <c r="F50" s="31">
        <v>6542.5392000000002</v>
      </c>
      <c r="G50" s="32">
        <v>9.9893499999999993E-3</v>
      </c>
      <c r="H50" s="27" t="s">
        <v>144</v>
      </c>
    </row>
    <row r="51" spans="1:8" x14ac:dyDescent="0.2">
      <c r="A51" s="28">
        <v>45</v>
      </c>
      <c r="B51" s="29" t="s">
        <v>345</v>
      </c>
      <c r="C51" s="29" t="s">
        <v>346</v>
      </c>
      <c r="D51" s="29" t="s">
        <v>211</v>
      </c>
      <c r="E51" s="30">
        <v>1250000</v>
      </c>
      <c r="F51" s="31">
        <v>6529.375</v>
      </c>
      <c r="G51" s="32">
        <v>9.9692500000000007E-3</v>
      </c>
      <c r="H51" s="27" t="s">
        <v>144</v>
      </c>
    </row>
    <row r="52" spans="1:8" x14ac:dyDescent="0.2">
      <c r="A52" s="28">
        <v>46</v>
      </c>
      <c r="B52" s="29" t="s">
        <v>247</v>
      </c>
      <c r="C52" s="29" t="s">
        <v>248</v>
      </c>
      <c r="D52" s="29" t="s">
        <v>72</v>
      </c>
      <c r="E52" s="30">
        <v>115000</v>
      </c>
      <c r="F52" s="31">
        <v>6348</v>
      </c>
      <c r="G52" s="32">
        <v>9.6923200000000008E-3</v>
      </c>
      <c r="H52" s="27" t="s">
        <v>144</v>
      </c>
    </row>
    <row r="53" spans="1:8" ht="25.5" x14ac:dyDescent="0.2">
      <c r="A53" s="28">
        <v>47</v>
      </c>
      <c r="B53" s="29" t="s">
        <v>347</v>
      </c>
      <c r="C53" s="29" t="s">
        <v>348</v>
      </c>
      <c r="D53" s="29" t="s">
        <v>95</v>
      </c>
      <c r="E53" s="30">
        <v>425000</v>
      </c>
      <c r="F53" s="31">
        <v>6341.85</v>
      </c>
      <c r="G53" s="32">
        <v>9.6829299999999993E-3</v>
      </c>
      <c r="H53" s="27" t="s">
        <v>144</v>
      </c>
    </row>
    <row r="54" spans="1:8" x14ac:dyDescent="0.2">
      <c r="A54" s="28">
        <v>48</v>
      </c>
      <c r="B54" s="29" t="s">
        <v>214</v>
      </c>
      <c r="C54" s="29" t="s">
        <v>215</v>
      </c>
      <c r="D54" s="29" t="s">
        <v>80</v>
      </c>
      <c r="E54" s="30">
        <v>1340100</v>
      </c>
      <c r="F54" s="31">
        <v>6323.9318999999996</v>
      </c>
      <c r="G54" s="32">
        <v>9.6555700000000005E-3</v>
      </c>
      <c r="H54" s="27" t="s">
        <v>144</v>
      </c>
    </row>
    <row r="55" spans="1:8" x14ac:dyDescent="0.2">
      <c r="A55" s="28">
        <v>49</v>
      </c>
      <c r="B55" s="29" t="s">
        <v>100</v>
      </c>
      <c r="C55" s="29" t="s">
        <v>101</v>
      </c>
      <c r="D55" s="29" t="s">
        <v>22</v>
      </c>
      <c r="E55" s="30">
        <v>400000</v>
      </c>
      <c r="F55" s="31">
        <v>6156.4</v>
      </c>
      <c r="G55" s="32">
        <v>9.3997799999999999E-3</v>
      </c>
      <c r="H55" s="27" t="s">
        <v>144</v>
      </c>
    </row>
    <row r="56" spans="1:8" x14ac:dyDescent="0.2">
      <c r="A56" s="28">
        <v>50</v>
      </c>
      <c r="B56" s="29" t="s">
        <v>212</v>
      </c>
      <c r="C56" s="29" t="s">
        <v>213</v>
      </c>
      <c r="D56" s="29" t="s">
        <v>58</v>
      </c>
      <c r="E56" s="30">
        <v>360000</v>
      </c>
      <c r="F56" s="31">
        <v>5992.2</v>
      </c>
      <c r="G56" s="32">
        <v>9.1490800000000004E-3</v>
      </c>
      <c r="H56" s="27" t="s">
        <v>144</v>
      </c>
    </row>
    <row r="57" spans="1:8" x14ac:dyDescent="0.2">
      <c r="A57" s="28">
        <v>51</v>
      </c>
      <c r="B57" s="29" t="s">
        <v>349</v>
      </c>
      <c r="C57" s="29" t="s">
        <v>350</v>
      </c>
      <c r="D57" s="29" t="s">
        <v>289</v>
      </c>
      <c r="E57" s="30">
        <v>2500000</v>
      </c>
      <c r="F57" s="31">
        <v>5813</v>
      </c>
      <c r="G57" s="32">
        <v>8.8754699999999999E-3</v>
      </c>
      <c r="H57" s="27" t="s">
        <v>144</v>
      </c>
    </row>
    <row r="58" spans="1:8" x14ac:dyDescent="0.2">
      <c r="A58" s="28">
        <v>52</v>
      </c>
      <c r="B58" s="29" t="s">
        <v>108</v>
      </c>
      <c r="C58" s="29" t="s">
        <v>109</v>
      </c>
      <c r="D58" s="29" t="s">
        <v>80</v>
      </c>
      <c r="E58" s="30">
        <v>165000</v>
      </c>
      <c r="F58" s="31">
        <v>5730.2849999999999</v>
      </c>
      <c r="G58" s="32">
        <v>8.7491800000000005E-3</v>
      </c>
      <c r="H58" s="27" t="s">
        <v>144</v>
      </c>
    </row>
    <row r="59" spans="1:8" x14ac:dyDescent="0.2">
      <c r="A59" s="28">
        <v>53</v>
      </c>
      <c r="B59" s="29" t="s">
        <v>351</v>
      </c>
      <c r="C59" s="29" t="s">
        <v>352</v>
      </c>
      <c r="D59" s="29" t="s">
        <v>55</v>
      </c>
      <c r="E59" s="30">
        <v>525000</v>
      </c>
      <c r="F59" s="31">
        <v>5617.5</v>
      </c>
      <c r="G59" s="32">
        <v>8.5769699999999997E-3</v>
      </c>
      <c r="H59" s="27" t="s">
        <v>144</v>
      </c>
    </row>
    <row r="60" spans="1:8" x14ac:dyDescent="0.2">
      <c r="A60" s="28">
        <v>54</v>
      </c>
      <c r="B60" s="29" t="s">
        <v>106</v>
      </c>
      <c r="C60" s="29" t="s">
        <v>107</v>
      </c>
      <c r="D60" s="29" t="s">
        <v>72</v>
      </c>
      <c r="E60" s="30">
        <v>190000</v>
      </c>
      <c r="F60" s="31">
        <v>5501.26</v>
      </c>
      <c r="G60" s="32">
        <v>8.3994900000000008E-3</v>
      </c>
      <c r="H60" s="27" t="s">
        <v>144</v>
      </c>
    </row>
    <row r="61" spans="1:8" x14ac:dyDescent="0.2">
      <c r="A61" s="28">
        <v>55</v>
      </c>
      <c r="B61" s="29" t="s">
        <v>102</v>
      </c>
      <c r="C61" s="29" t="s">
        <v>103</v>
      </c>
      <c r="D61" s="29" t="s">
        <v>42</v>
      </c>
      <c r="E61" s="30">
        <v>98000</v>
      </c>
      <c r="F61" s="31">
        <v>5412.05</v>
      </c>
      <c r="G61" s="32">
        <v>8.2632799999999996E-3</v>
      </c>
      <c r="H61" s="27" t="s">
        <v>144</v>
      </c>
    </row>
    <row r="62" spans="1:8" x14ac:dyDescent="0.2">
      <c r="A62" s="28">
        <v>56</v>
      </c>
      <c r="B62" s="29" t="s">
        <v>353</v>
      </c>
      <c r="C62" s="29" t="s">
        <v>354</v>
      </c>
      <c r="D62" s="29" t="s">
        <v>251</v>
      </c>
      <c r="E62" s="30">
        <v>800000</v>
      </c>
      <c r="F62" s="31">
        <v>5154</v>
      </c>
      <c r="G62" s="32">
        <v>7.8692899999999993E-3</v>
      </c>
      <c r="H62" s="27" t="s">
        <v>144</v>
      </c>
    </row>
    <row r="63" spans="1:8" ht="25.5" x14ac:dyDescent="0.2">
      <c r="A63" s="28">
        <v>57</v>
      </c>
      <c r="B63" s="29" t="s">
        <v>355</v>
      </c>
      <c r="C63" s="29" t="s">
        <v>356</v>
      </c>
      <c r="D63" s="29" t="s">
        <v>50</v>
      </c>
      <c r="E63" s="30">
        <v>1710000</v>
      </c>
      <c r="F63" s="31">
        <v>5021.415</v>
      </c>
      <c r="G63" s="32">
        <v>7.6668500000000002E-3</v>
      </c>
      <c r="H63" s="27" t="s">
        <v>144</v>
      </c>
    </row>
    <row r="64" spans="1:8" x14ac:dyDescent="0.2">
      <c r="A64" s="28">
        <v>58</v>
      </c>
      <c r="B64" s="29" t="s">
        <v>357</v>
      </c>
      <c r="C64" s="29" t="s">
        <v>358</v>
      </c>
      <c r="D64" s="29" t="s">
        <v>55</v>
      </c>
      <c r="E64" s="30">
        <v>146498</v>
      </c>
      <c r="F64" s="31">
        <v>4951.1929060000002</v>
      </c>
      <c r="G64" s="32">
        <v>7.5596300000000003E-3</v>
      </c>
      <c r="H64" s="27" t="s">
        <v>144</v>
      </c>
    </row>
    <row r="65" spans="1:8" ht="25.5" x14ac:dyDescent="0.2">
      <c r="A65" s="28">
        <v>59</v>
      </c>
      <c r="B65" s="29" t="s">
        <v>245</v>
      </c>
      <c r="C65" s="29" t="s">
        <v>246</v>
      </c>
      <c r="D65" s="29" t="s">
        <v>25</v>
      </c>
      <c r="E65" s="30">
        <v>233000</v>
      </c>
      <c r="F65" s="31">
        <v>4399.04</v>
      </c>
      <c r="G65" s="32">
        <v>6.7165899999999997E-3</v>
      </c>
      <c r="H65" s="27" t="s">
        <v>144</v>
      </c>
    </row>
    <row r="66" spans="1:8" x14ac:dyDescent="0.2">
      <c r="A66" s="28">
        <v>60</v>
      </c>
      <c r="B66" s="29" t="s">
        <v>122</v>
      </c>
      <c r="C66" s="29" t="s">
        <v>123</v>
      </c>
      <c r="D66" s="29" t="s">
        <v>42</v>
      </c>
      <c r="E66" s="30">
        <v>830000</v>
      </c>
      <c r="F66" s="31">
        <v>4317.2449999999999</v>
      </c>
      <c r="G66" s="32">
        <v>6.5916999999999998E-3</v>
      </c>
      <c r="H66" s="27" t="s">
        <v>144</v>
      </c>
    </row>
    <row r="67" spans="1:8" x14ac:dyDescent="0.2">
      <c r="A67" s="28">
        <v>61</v>
      </c>
      <c r="B67" s="29" t="s">
        <v>118</v>
      </c>
      <c r="C67" s="29" t="s">
        <v>119</v>
      </c>
      <c r="D67" s="29" t="s">
        <v>42</v>
      </c>
      <c r="E67" s="30">
        <v>1893584</v>
      </c>
      <c r="F67" s="31">
        <v>4295.4059456000005</v>
      </c>
      <c r="G67" s="32">
        <v>6.5583600000000001E-3</v>
      </c>
      <c r="H67" s="27" t="s">
        <v>144</v>
      </c>
    </row>
    <row r="68" spans="1:8" x14ac:dyDescent="0.2">
      <c r="A68" s="28">
        <v>62</v>
      </c>
      <c r="B68" s="29" t="s">
        <v>189</v>
      </c>
      <c r="C68" s="29" t="s">
        <v>190</v>
      </c>
      <c r="D68" s="29" t="s">
        <v>55</v>
      </c>
      <c r="E68" s="30">
        <v>829572</v>
      </c>
      <c r="F68" s="31">
        <v>4285.1541660000003</v>
      </c>
      <c r="G68" s="32">
        <v>6.5427100000000002E-3</v>
      </c>
      <c r="H68" s="27" t="s">
        <v>144</v>
      </c>
    </row>
    <row r="69" spans="1:8" x14ac:dyDescent="0.2">
      <c r="A69" s="28">
        <v>63</v>
      </c>
      <c r="B69" s="29" t="s">
        <v>116</v>
      </c>
      <c r="C69" s="29" t="s">
        <v>117</v>
      </c>
      <c r="D69" s="29" t="s">
        <v>72</v>
      </c>
      <c r="E69" s="30">
        <v>574000</v>
      </c>
      <c r="F69" s="31">
        <v>4284.91</v>
      </c>
      <c r="G69" s="32">
        <v>6.5423299999999998E-3</v>
      </c>
      <c r="H69" s="27" t="s">
        <v>144</v>
      </c>
    </row>
    <row r="70" spans="1:8" x14ac:dyDescent="0.2">
      <c r="A70" s="28">
        <v>64</v>
      </c>
      <c r="B70" s="29" t="s">
        <v>294</v>
      </c>
      <c r="C70" s="29" t="s">
        <v>295</v>
      </c>
      <c r="D70" s="29" t="s">
        <v>289</v>
      </c>
      <c r="E70" s="30">
        <v>2200000</v>
      </c>
      <c r="F70" s="31">
        <v>4276.1400000000003</v>
      </c>
      <c r="G70" s="32">
        <v>6.5289399999999996E-3</v>
      </c>
      <c r="H70" s="27" t="s">
        <v>144</v>
      </c>
    </row>
    <row r="71" spans="1:8" x14ac:dyDescent="0.2">
      <c r="A71" s="28">
        <v>65</v>
      </c>
      <c r="B71" s="29" t="s">
        <v>306</v>
      </c>
      <c r="C71" s="29" t="s">
        <v>307</v>
      </c>
      <c r="D71" s="29" t="s">
        <v>199</v>
      </c>
      <c r="E71" s="30">
        <v>170000</v>
      </c>
      <c r="F71" s="31">
        <v>4197.3</v>
      </c>
      <c r="G71" s="32">
        <v>6.4085699999999997E-3</v>
      </c>
      <c r="H71" s="27" t="s">
        <v>144</v>
      </c>
    </row>
    <row r="72" spans="1:8" x14ac:dyDescent="0.2">
      <c r="A72" s="28">
        <v>66</v>
      </c>
      <c r="B72" s="29" t="s">
        <v>51</v>
      </c>
      <c r="C72" s="29" t="s">
        <v>52</v>
      </c>
      <c r="D72" s="29" t="s">
        <v>16</v>
      </c>
      <c r="E72" s="30">
        <v>1020000</v>
      </c>
      <c r="F72" s="31">
        <v>4163.6400000000003</v>
      </c>
      <c r="G72" s="32">
        <v>6.3571699999999997E-3</v>
      </c>
      <c r="H72" s="27" t="s">
        <v>144</v>
      </c>
    </row>
    <row r="73" spans="1:8" x14ac:dyDescent="0.2">
      <c r="A73" s="28">
        <v>67</v>
      </c>
      <c r="B73" s="29" t="s">
        <v>120</v>
      </c>
      <c r="C73" s="29" t="s">
        <v>121</v>
      </c>
      <c r="D73" s="29" t="s">
        <v>61</v>
      </c>
      <c r="E73" s="30">
        <v>1346700</v>
      </c>
      <c r="F73" s="31">
        <v>4114.8418499999998</v>
      </c>
      <c r="G73" s="32">
        <v>6.2826699999999997E-3</v>
      </c>
      <c r="H73" s="27" t="s">
        <v>144</v>
      </c>
    </row>
    <row r="74" spans="1:8" x14ac:dyDescent="0.2">
      <c r="A74" s="28">
        <v>68</v>
      </c>
      <c r="B74" s="29" t="s">
        <v>43</v>
      </c>
      <c r="C74" s="29" t="s">
        <v>44</v>
      </c>
      <c r="D74" s="29" t="s">
        <v>22</v>
      </c>
      <c r="E74" s="30">
        <v>1030000</v>
      </c>
      <c r="F74" s="31">
        <v>3959.32</v>
      </c>
      <c r="G74" s="32">
        <v>6.0452099999999996E-3</v>
      </c>
      <c r="H74" s="27" t="s">
        <v>144</v>
      </c>
    </row>
    <row r="75" spans="1:8" x14ac:dyDescent="0.2">
      <c r="A75" s="28">
        <v>69</v>
      </c>
      <c r="B75" s="29" t="s">
        <v>308</v>
      </c>
      <c r="C75" s="29" t="s">
        <v>309</v>
      </c>
      <c r="D75" s="29" t="s">
        <v>310</v>
      </c>
      <c r="E75" s="30">
        <v>525687</v>
      </c>
      <c r="F75" s="31">
        <v>3283.9666889999999</v>
      </c>
      <c r="G75" s="32">
        <v>5.0140599999999999E-3</v>
      </c>
      <c r="H75" s="27" t="s">
        <v>144</v>
      </c>
    </row>
    <row r="76" spans="1:8" x14ac:dyDescent="0.2">
      <c r="A76" s="28">
        <v>70</v>
      </c>
      <c r="B76" s="29" t="s">
        <v>300</v>
      </c>
      <c r="C76" s="29" t="s">
        <v>301</v>
      </c>
      <c r="D76" s="29" t="s">
        <v>251</v>
      </c>
      <c r="E76" s="30">
        <v>5663245</v>
      </c>
      <c r="F76" s="31">
        <v>2757.4339905000002</v>
      </c>
      <c r="G76" s="32">
        <v>4.2101400000000002E-3</v>
      </c>
      <c r="H76" s="27" t="s">
        <v>144</v>
      </c>
    </row>
    <row r="77" spans="1:8" x14ac:dyDescent="0.2">
      <c r="A77" s="28">
        <v>71</v>
      </c>
      <c r="B77" s="29" t="s">
        <v>259</v>
      </c>
      <c r="C77" s="29" t="s">
        <v>260</v>
      </c>
      <c r="D77" s="29" t="s">
        <v>223</v>
      </c>
      <c r="E77" s="30">
        <v>1362625</v>
      </c>
      <c r="F77" s="31">
        <v>2434.3295625000001</v>
      </c>
      <c r="G77" s="32">
        <v>3.7168100000000001E-3</v>
      </c>
      <c r="H77" s="27" t="s">
        <v>144</v>
      </c>
    </row>
    <row r="78" spans="1:8" x14ac:dyDescent="0.2">
      <c r="A78" s="25"/>
      <c r="B78" s="25"/>
      <c r="C78" s="26" t="s">
        <v>143</v>
      </c>
      <c r="D78" s="25"/>
      <c r="E78" s="25" t="s">
        <v>144</v>
      </c>
      <c r="F78" s="33">
        <v>625171.30394859996</v>
      </c>
      <c r="G78" s="34">
        <v>0.95453072999999999</v>
      </c>
      <c r="H78" s="27" t="s">
        <v>144</v>
      </c>
    </row>
    <row r="79" spans="1:8" x14ac:dyDescent="0.2">
      <c r="A79" s="25"/>
      <c r="B79" s="25"/>
      <c r="C79" s="35"/>
      <c r="D79" s="25"/>
      <c r="E79" s="25"/>
      <c r="F79" s="36"/>
      <c r="G79" s="36"/>
      <c r="H79" s="27" t="s">
        <v>144</v>
      </c>
    </row>
    <row r="80" spans="1:8" x14ac:dyDescent="0.2">
      <c r="A80" s="25"/>
      <c r="B80" s="25"/>
      <c r="C80" s="26" t="s">
        <v>145</v>
      </c>
      <c r="D80" s="25"/>
      <c r="E80" s="25"/>
      <c r="F80" s="25"/>
      <c r="G80" s="25"/>
      <c r="H80" s="27" t="s">
        <v>144</v>
      </c>
    </row>
    <row r="81" spans="1:8" x14ac:dyDescent="0.2">
      <c r="A81" s="25"/>
      <c r="B81" s="25"/>
      <c r="C81" s="26" t="s">
        <v>143</v>
      </c>
      <c r="D81" s="25"/>
      <c r="E81" s="25" t="s">
        <v>144</v>
      </c>
      <c r="F81" s="37" t="s">
        <v>146</v>
      </c>
      <c r="G81" s="34">
        <v>0</v>
      </c>
      <c r="H81" s="27" t="s">
        <v>144</v>
      </c>
    </row>
    <row r="82" spans="1:8" x14ac:dyDescent="0.2">
      <c r="A82" s="25"/>
      <c r="B82" s="25"/>
      <c r="C82" s="35"/>
      <c r="D82" s="25"/>
      <c r="E82" s="25"/>
      <c r="F82" s="36"/>
      <c r="G82" s="36"/>
      <c r="H82" s="27" t="s">
        <v>144</v>
      </c>
    </row>
    <row r="83" spans="1:8" x14ac:dyDescent="0.2">
      <c r="A83" s="25"/>
      <c r="B83" s="25"/>
      <c r="C83" s="26" t="s">
        <v>147</v>
      </c>
      <c r="D83" s="25"/>
      <c r="E83" s="25"/>
      <c r="F83" s="25"/>
      <c r="G83" s="25"/>
      <c r="H83" s="27" t="s">
        <v>144</v>
      </c>
    </row>
    <row r="84" spans="1:8" x14ac:dyDescent="0.2">
      <c r="A84" s="25"/>
      <c r="B84" s="25"/>
      <c r="C84" s="26" t="s">
        <v>143</v>
      </c>
      <c r="D84" s="25"/>
      <c r="E84" s="25" t="s">
        <v>144</v>
      </c>
      <c r="F84" s="37" t="s">
        <v>146</v>
      </c>
      <c r="G84" s="34">
        <v>0</v>
      </c>
      <c r="H84" s="27" t="s">
        <v>144</v>
      </c>
    </row>
    <row r="85" spans="1:8" x14ac:dyDescent="0.2">
      <c r="A85" s="25"/>
      <c r="B85" s="25"/>
      <c r="C85" s="35"/>
      <c r="D85" s="25"/>
      <c r="E85" s="25"/>
      <c r="F85" s="36"/>
      <c r="G85" s="36"/>
      <c r="H85" s="27" t="s">
        <v>144</v>
      </c>
    </row>
    <row r="86" spans="1:8" x14ac:dyDescent="0.2">
      <c r="A86" s="25"/>
      <c r="B86" s="25"/>
      <c r="C86" s="26" t="s">
        <v>148</v>
      </c>
      <c r="D86" s="25"/>
      <c r="E86" s="25"/>
      <c r="F86" s="25"/>
      <c r="G86" s="25"/>
      <c r="H86" s="27" t="s">
        <v>144</v>
      </c>
    </row>
    <row r="87" spans="1:8" x14ac:dyDescent="0.2">
      <c r="A87" s="25"/>
      <c r="B87" s="25"/>
      <c r="C87" s="26" t="s">
        <v>143</v>
      </c>
      <c r="D87" s="25"/>
      <c r="E87" s="25" t="s">
        <v>144</v>
      </c>
      <c r="F87" s="37" t="s">
        <v>146</v>
      </c>
      <c r="G87" s="34">
        <v>0</v>
      </c>
      <c r="H87" s="27" t="s">
        <v>144</v>
      </c>
    </row>
    <row r="88" spans="1:8" x14ac:dyDescent="0.2">
      <c r="A88" s="25"/>
      <c r="B88" s="25"/>
      <c r="C88" s="35"/>
      <c r="D88" s="25"/>
      <c r="E88" s="25"/>
      <c r="F88" s="36"/>
      <c r="G88" s="36"/>
      <c r="H88" s="27" t="s">
        <v>144</v>
      </c>
    </row>
    <row r="89" spans="1:8" x14ac:dyDescent="0.2">
      <c r="A89" s="25"/>
      <c r="B89" s="25"/>
      <c r="C89" s="26" t="s">
        <v>149</v>
      </c>
      <c r="D89" s="25"/>
      <c r="E89" s="25"/>
      <c r="F89" s="36"/>
      <c r="G89" s="36"/>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150</v>
      </c>
      <c r="D92" s="25"/>
      <c r="E92" s="25"/>
      <c r="F92" s="36"/>
      <c r="G92" s="36"/>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151</v>
      </c>
      <c r="D95" s="25"/>
      <c r="E95" s="25"/>
      <c r="F95" s="33">
        <v>625171.30394859996</v>
      </c>
      <c r="G95" s="34">
        <v>0.95453072999999999</v>
      </c>
      <c r="H95" s="27" t="s">
        <v>144</v>
      </c>
    </row>
    <row r="96" spans="1:8" x14ac:dyDescent="0.2">
      <c r="A96" s="25"/>
      <c r="B96" s="25"/>
      <c r="C96" s="35"/>
      <c r="D96" s="25"/>
      <c r="E96" s="25"/>
      <c r="F96" s="36"/>
      <c r="G96" s="36"/>
      <c r="H96" s="27" t="s">
        <v>144</v>
      </c>
    </row>
    <row r="97" spans="1:8" x14ac:dyDescent="0.2">
      <c r="A97" s="25"/>
      <c r="B97" s="25"/>
      <c r="C97" s="26" t="s">
        <v>152</v>
      </c>
      <c r="D97" s="25"/>
      <c r="E97" s="25"/>
      <c r="F97" s="36"/>
      <c r="G97" s="36"/>
      <c r="H97" s="27" t="s">
        <v>144</v>
      </c>
    </row>
    <row r="98" spans="1:8" x14ac:dyDescent="0.2">
      <c r="A98" s="25"/>
      <c r="B98" s="25"/>
      <c r="C98" s="26" t="s">
        <v>10</v>
      </c>
      <c r="D98" s="25"/>
      <c r="E98" s="25"/>
      <c r="F98" s="36"/>
      <c r="G98" s="36"/>
      <c r="H98" s="27" t="s">
        <v>144</v>
      </c>
    </row>
    <row r="99" spans="1:8" x14ac:dyDescent="0.2">
      <c r="A99" s="25"/>
      <c r="B99" s="25"/>
      <c r="C99" s="26" t="s">
        <v>143</v>
      </c>
      <c r="D99" s="25"/>
      <c r="E99" s="25" t="s">
        <v>144</v>
      </c>
      <c r="F99" s="37" t="s">
        <v>146</v>
      </c>
      <c r="G99" s="34">
        <v>0</v>
      </c>
      <c r="H99" s="27" t="s">
        <v>144</v>
      </c>
    </row>
    <row r="100" spans="1:8" x14ac:dyDescent="0.2">
      <c r="A100" s="25"/>
      <c r="B100" s="25"/>
      <c r="C100" s="35"/>
      <c r="D100" s="25"/>
      <c r="E100" s="25"/>
      <c r="F100" s="36"/>
      <c r="G100" s="36"/>
      <c r="H100" s="27" t="s">
        <v>144</v>
      </c>
    </row>
    <row r="101" spans="1:8" x14ac:dyDescent="0.2">
      <c r="A101" s="25"/>
      <c r="B101" s="25"/>
      <c r="C101" s="26" t="s">
        <v>153</v>
      </c>
      <c r="D101" s="25"/>
      <c r="E101" s="25"/>
      <c r="F101" s="25"/>
      <c r="G101" s="25"/>
      <c r="H101" s="27" t="s">
        <v>144</v>
      </c>
    </row>
    <row r="102" spans="1:8" x14ac:dyDescent="0.2">
      <c r="A102" s="25"/>
      <c r="B102" s="25"/>
      <c r="C102" s="26" t="s">
        <v>143</v>
      </c>
      <c r="D102" s="25"/>
      <c r="E102" s="25" t="s">
        <v>144</v>
      </c>
      <c r="F102" s="37" t="s">
        <v>146</v>
      </c>
      <c r="G102" s="34">
        <v>0</v>
      </c>
      <c r="H102" s="27" t="s">
        <v>144</v>
      </c>
    </row>
    <row r="103" spans="1:8" x14ac:dyDescent="0.2">
      <c r="A103" s="25"/>
      <c r="B103" s="25"/>
      <c r="C103" s="35"/>
      <c r="D103" s="25"/>
      <c r="E103" s="25"/>
      <c r="F103" s="36"/>
      <c r="G103" s="36"/>
      <c r="H103" s="27" t="s">
        <v>144</v>
      </c>
    </row>
    <row r="104" spans="1:8" x14ac:dyDescent="0.2">
      <c r="A104" s="25"/>
      <c r="B104" s="25"/>
      <c r="C104" s="26" t="s">
        <v>154</v>
      </c>
      <c r="D104" s="25"/>
      <c r="E104" s="25"/>
      <c r="F104" s="25"/>
      <c r="G104" s="25"/>
      <c r="H104" s="27" t="s">
        <v>144</v>
      </c>
    </row>
    <row r="105" spans="1:8" x14ac:dyDescent="0.2">
      <c r="A105" s="25"/>
      <c r="B105" s="25"/>
      <c r="C105" s="26" t="s">
        <v>143</v>
      </c>
      <c r="D105" s="25"/>
      <c r="E105" s="25" t="s">
        <v>144</v>
      </c>
      <c r="F105" s="37" t="s">
        <v>146</v>
      </c>
      <c r="G105" s="34">
        <v>0</v>
      </c>
      <c r="H105" s="27" t="s">
        <v>144</v>
      </c>
    </row>
    <row r="106" spans="1:8" x14ac:dyDescent="0.2">
      <c r="A106" s="25"/>
      <c r="B106" s="25"/>
      <c r="C106" s="35"/>
      <c r="D106" s="25"/>
      <c r="E106" s="25"/>
      <c r="F106" s="36"/>
      <c r="G106" s="36"/>
      <c r="H106" s="27" t="s">
        <v>144</v>
      </c>
    </row>
    <row r="107" spans="1:8" x14ac:dyDescent="0.2">
      <c r="A107" s="25"/>
      <c r="B107" s="25"/>
      <c r="C107" s="26" t="s">
        <v>155</v>
      </c>
      <c r="D107" s="25"/>
      <c r="E107" s="25"/>
      <c r="F107" s="36"/>
      <c r="G107" s="36"/>
      <c r="H107" s="27" t="s">
        <v>144</v>
      </c>
    </row>
    <row r="108" spans="1:8" x14ac:dyDescent="0.2">
      <c r="A108" s="25"/>
      <c r="B108" s="25"/>
      <c r="C108" s="26" t="s">
        <v>143</v>
      </c>
      <c r="D108" s="25"/>
      <c r="E108" s="25" t="s">
        <v>144</v>
      </c>
      <c r="F108" s="37" t="s">
        <v>146</v>
      </c>
      <c r="G108" s="34">
        <v>0</v>
      </c>
      <c r="H108" s="27" t="s">
        <v>144</v>
      </c>
    </row>
    <row r="109" spans="1:8" x14ac:dyDescent="0.2">
      <c r="A109" s="25"/>
      <c r="B109" s="25"/>
      <c r="C109" s="35"/>
      <c r="D109" s="25"/>
      <c r="E109" s="25"/>
      <c r="F109" s="36"/>
      <c r="G109" s="36"/>
      <c r="H109" s="27" t="s">
        <v>144</v>
      </c>
    </row>
    <row r="110" spans="1:8" x14ac:dyDescent="0.2">
      <c r="A110" s="25"/>
      <c r="B110" s="25"/>
      <c r="C110" s="26" t="s">
        <v>156</v>
      </c>
      <c r="D110" s="25"/>
      <c r="E110" s="25"/>
      <c r="F110" s="33">
        <v>0</v>
      </c>
      <c r="G110" s="34">
        <v>0</v>
      </c>
      <c r="H110" s="27" t="s">
        <v>144</v>
      </c>
    </row>
    <row r="111" spans="1:8" x14ac:dyDescent="0.2">
      <c r="A111" s="25"/>
      <c r="B111" s="25"/>
      <c r="C111" s="35"/>
      <c r="D111" s="25"/>
      <c r="E111" s="25"/>
      <c r="F111" s="36"/>
      <c r="G111" s="36"/>
      <c r="H111" s="27" t="s">
        <v>144</v>
      </c>
    </row>
    <row r="112" spans="1:8" x14ac:dyDescent="0.2">
      <c r="A112" s="25"/>
      <c r="B112" s="25"/>
      <c r="C112" s="26" t="s">
        <v>157</v>
      </c>
      <c r="D112" s="25"/>
      <c r="E112" s="25"/>
      <c r="F112" s="36"/>
      <c r="G112" s="36"/>
      <c r="H112" s="27" t="s">
        <v>144</v>
      </c>
    </row>
    <row r="113" spans="1:8" x14ac:dyDescent="0.2">
      <c r="A113" s="25"/>
      <c r="B113" s="25"/>
      <c r="C113" s="26" t="s">
        <v>158</v>
      </c>
      <c r="D113" s="25"/>
      <c r="E113" s="25"/>
      <c r="F113" s="36"/>
      <c r="G113" s="36"/>
      <c r="H113" s="27" t="s">
        <v>144</v>
      </c>
    </row>
    <row r="114" spans="1:8" x14ac:dyDescent="0.2">
      <c r="A114" s="25"/>
      <c r="B114" s="25"/>
      <c r="C114" s="26" t="s">
        <v>143</v>
      </c>
      <c r="D114" s="25"/>
      <c r="E114" s="25" t="s">
        <v>144</v>
      </c>
      <c r="F114" s="37" t="s">
        <v>146</v>
      </c>
      <c r="G114" s="34">
        <v>0</v>
      </c>
      <c r="H114" s="27" t="s">
        <v>144</v>
      </c>
    </row>
    <row r="115" spans="1:8" x14ac:dyDescent="0.2">
      <c r="A115" s="25"/>
      <c r="B115" s="25"/>
      <c r="C115" s="35"/>
      <c r="D115" s="25"/>
      <c r="E115" s="25"/>
      <c r="F115" s="36"/>
      <c r="G115" s="36"/>
      <c r="H115" s="27" t="s">
        <v>144</v>
      </c>
    </row>
    <row r="116" spans="1:8" x14ac:dyDescent="0.2">
      <c r="A116" s="25"/>
      <c r="B116" s="25"/>
      <c r="C116" s="26" t="s">
        <v>159</v>
      </c>
      <c r="D116" s="25"/>
      <c r="E116" s="25"/>
      <c r="F116" s="36"/>
      <c r="G116" s="36"/>
      <c r="H116" s="27" t="s">
        <v>144</v>
      </c>
    </row>
    <row r="117" spans="1:8" x14ac:dyDescent="0.2">
      <c r="A117" s="25"/>
      <c r="B117" s="25"/>
      <c r="C117" s="26" t="s">
        <v>143</v>
      </c>
      <c r="D117" s="25"/>
      <c r="E117" s="25" t="s">
        <v>144</v>
      </c>
      <c r="F117" s="37" t="s">
        <v>146</v>
      </c>
      <c r="G117" s="34">
        <v>0</v>
      </c>
      <c r="H117" s="27" t="s">
        <v>144</v>
      </c>
    </row>
    <row r="118" spans="1:8" x14ac:dyDescent="0.2">
      <c r="A118" s="25"/>
      <c r="B118" s="25"/>
      <c r="C118" s="35"/>
      <c r="D118" s="25"/>
      <c r="E118" s="25"/>
      <c r="F118" s="36"/>
      <c r="G118" s="36"/>
      <c r="H118" s="27" t="s">
        <v>144</v>
      </c>
    </row>
    <row r="119" spans="1:8" x14ac:dyDescent="0.2">
      <c r="A119" s="25"/>
      <c r="B119" s="25"/>
      <c r="C119" s="26" t="s">
        <v>160</v>
      </c>
      <c r="D119" s="25"/>
      <c r="E119" s="25"/>
      <c r="F119" s="36"/>
      <c r="G119" s="36"/>
      <c r="H119" s="27" t="s">
        <v>144</v>
      </c>
    </row>
    <row r="120" spans="1:8" x14ac:dyDescent="0.2">
      <c r="A120" s="25"/>
      <c r="B120" s="25"/>
      <c r="C120" s="26" t="s">
        <v>143</v>
      </c>
      <c r="D120" s="25"/>
      <c r="E120" s="25" t="s">
        <v>144</v>
      </c>
      <c r="F120" s="37" t="s">
        <v>146</v>
      </c>
      <c r="G120" s="34">
        <v>0</v>
      </c>
      <c r="H120" s="27" t="s">
        <v>144</v>
      </c>
    </row>
    <row r="121" spans="1:8" x14ac:dyDescent="0.2">
      <c r="A121" s="25"/>
      <c r="B121" s="25"/>
      <c r="C121" s="35"/>
      <c r="D121" s="25"/>
      <c r="E121" s="25"/>
      <c r="F121" s="36"/>
      <c r="G121" s="36"/>
      <c r="H121" s="27" t="s">
        <v>144</v>
      </c>
    </row>
    <row r="122" spans="1:8" x14ac:dyDescent="0.2">
      <c r="A122" s="25"/>
      <c r="B122" s="25"/>
      <c r="C122" s="26" t="s">
        <v>161</v>
      </c>
      <c r="D122" s="25"/>
      <c r="E122" s="25"/>
      <c r="F122" s="36"/>
      <c r="G122" s="36"/>
      <c r="H122" s="27" t="s">
        <v>144</v>
      </c>
    </row>
    <row r="123" spans="1:8" x14ac:dyDescent="0.2">
      <c r="A123" s="28">
        <v>1</v>
      </c>
      <c r="B123" s="29"/>
      <c r="C123" s="29" t="s">
        <v>162</v>
      </c>
      <c r="D123" s="29"/>
      <c r="E123" s="39"/>
      <c r="F123" s="31">
        <v>11937.078972748001</v>
      </c>
      <c r="G123" s="32">
        <v>1.82259E-2</v>
      </c>
      <c r="H123" s="27">
        <v>5.95</v>
      </c>
    </row>
    <row r="124" spans="1:8" x14ac:dyDescent="0.2">
      <c r="A124" s="25"/>
      <c r="B124" s="25"/>
      <c r="C124" s="26" t="s">
        <v>143</v>
      </c>
      <c r="D124" s="25"/>
      <c r="E124" s="25" t="s">
        <v>144</v>
      </c>
      <c r="F124" s="33">
        <v>11937.078972748001</v>
      </c>
      <c r="G124" s="34">
        <v>1.82259E-2</v>
      </c>
      <c r="H124" s="27" t="s">
        <v>144</v>
      </c>
    </row>
    <row r="125" spans="1:8" x14ac:dyDescent="0.2">
      <c r="A125" s="25"/>
      <c r="B125" s="25"/>
      <c r="C125" s="35"/>
      <c r="D125" s="25"/>
      <c r="E125" s="25"/>
      <c r="F125" s="36"/>
      <c r="G125" s="36"/>
      <c r="H125" s="27" t="s">
        <v>144</v>
      </c>
    </row>
    <row r="126" spans="1:8" x14ac:dyDescent="0.2">
      <c r="A126" s="25"/>
      <c r="B126" s="25"/>
      <c r="C126" s="26" t="s">
        <v>163</v>
      </c>
      <c r="D126" s="25"/>
      <c r="E126" s="25"/>
      <c r="F126" s="33">
        <v>11937.078972748001</v>
      </c>
      <c r="G126" s="34">
        <v>1.82259E-2</v>
      </c>
      <c r="H126" s="27" t="s">
        <v>144</v>
      </c>
    </row>
    <row r="127" spans="1:8" x14ac:dyDescent="0.2">
      <c r="A127" s="25"/>
      <c r="B127" s="25"/>
      <c r="C127" s="36"/>
      <c r="D127" s="25"/>
      <c r="E127" s="25"/>
      <c r="F127" s="25"/>
      <c r="G127" s="25"/>
      <c r="H127" s="27" t="s">
        <v>144</v>
      </c>
    </row>
    <row r="128" spans="1:8" x14ac:dyDescent="0.2">
      <c r="A128" s="25"/>
      <c r="B128" s="25"/>
      <c r="C128" s="26" t="s">
        <v>164</v>
      </c>
      <c r="D128" s="25"/>
      <c r="E128" s="25"/>
      <c r="F128" s="25"/>
      <c r="G128" s="25"/>
      <c r="H128" s="27" t="s">
        <v>144</v>
      </c>
    </row>
    <row r="129" spans="1:10" x14ac:dyDescent="0.2">
      <c r="A129" s="25"/>
      <c r="B129" s="25"/>
      <c r="C129" s="26" t="s">
        <v>165</v>
      </c>
      <c r="D129" s="25"/>
      <c r="E129" s="25"/>
      <c r="F129" s="25"/>
      <c r="G129" s="25"/>
      <c r="H129" s="27" t="s">
        <v>144</v>
      </c>
    </row>
    <row r="130" spans="1:10" x14ac:dyDescent="0.2">
      <c r="A130" s="28">
        <v>1</v>
      </c>
      <c r="B130" s="29" t="s">
        <v>315</v>
      </c>
      <c r="C130" s="29" t="s">
        <v>316</v>
      </c>
      <c r="D130" s="29"/>
      <c r="E130" s="96">
        <v>650823.53</v>
      </c>
      <c r="F130" s="31">
        <v>15003.551334502001</v>
      </c>
      <c r="G130" s="32">
        <v>2.2907879999999999E-2</v>
      </c>
      <c r="H130" s="27" t="s">
        <v>144</v>
      </c>
    </row>
    <row r="131" spans="1:10" x14ac:dyDescent="0.2">
      <c r="A131" s="25"/>
      <c r="B131" s="25"/>
      <c r="C131" s="26" t="s">
        <v>143</v>
      </c>
      <c r="D131" s="25"/>
      <c r="E131" s="25" t="s">
        <v>144</v>
      </c>
      <c r="F131" s="33">
        <v>15003.551334502001</v>
      </c>
      <c r="G131" s="34">
        <v>2.2907879999999999E-2</v>
      </c>
      <c r="H131" s="27" t="s">
        <v>144</v>
      </c>
    </row>
    <row r="132" spans="1:10" x14ac:dyDescent="0.2">
      <c r="A132" s="25"/>
      <c r="B132" s="25"/>
      <c r="C132" s="35"/>
      <c r="D132" s="25"/>
      <c r="E132" s="25"/>
      <c r="F132" s="36"/>
      <c r="G132" s="36"/>
      <c r="H132" s="27" t="s">
        <v>144</v>
      </c>
    </row>
    <row r="133" spans="1:10" x14ac:dyDescent="0.2">
      <c r="A133" s="25"/>
      <c r="B133" s="25"/>
      <c r="C133" s="26" t="s">
        <v>166</v>
      </c>
      <c r="D133" s="25"/>
      <c r="E133" s="25"/>
      <c r="F133" s="25"/>
      <c r="G133" s="25"/>
      <c r="H133" s="27" t="s">
        <v>144</v>
      </c>
    </row>
    <row r="134" spans="1:10" x14ac:dyDescent="0.2">
      <c r="A134" s="25"/>
      <c r="B134" s="25"/>
      <c r="C134" s="26" t="s">
        <v>167</v>
      </c>
      <c r="D134" s="25"/>
      <c r="E134" s="25"/>
      <c r="F134" s="25"/>
      <c r="G134" s="25"/>
      <c r="H134" s="27" t="s">
        <v>144</v>
      </c>
    </row>
    <row r="135" spans="1:10" x14ac:dyDescent="0.2">
      <c r="A135" s="25"/>
      <c r="B135" s="25"/>
      <c r="C135" s="26" t="s">
        <v>143</v>
      </c>
      <c r="D135" s="25"/>
      <c r="E135" s="25" t="s">
        <v>144</v>
      </c>
      <c r="F135" s="37" t="s">
        <v>146</v>
      </c>
      <c r="G135" s="34">
        <v>0</v>
      </c>
      <c r="H135" s="27" t="s">
        <v>144</v>
      </c>
    </row>
    <row r="136" spans="1:10" x14ac:dyDescent="0.2">
      <c r="A136" s="25"/>
      <c r="B136" s="25"/>
      <c r="C136" s="35"/>
      <c r="D136" s="25"/>
      <c r="E136" s="25"/>
      <c r="F136" s="36"/>
      <c r="G136" s="36"/>
      <c r="H136" s="27" t="s">
        <v>144</v>
      </c>
    </row>
    <row r="137" spans="1:10" ht="25.5" x14ac:dyDescent="0.2">
      <c r="A137" s="25"/>
      <c r="B137" s="25"/>
      <c r="C137" s="26" t="s">
        <v>168</v>
      </c>
      <c r="D137" s="25"/>
      <c r="E137" s="25"/>
      <c r="F137" s="36"/>
      <c r="G137" s="36"/>
      <c r="H137" s="27" t="s">
        <v>144</v>
      </c>
    </row>
    <row r="138" spans="1:10" x14ac:dyDescent="0.2">
      <c r="A138" s="25"/>
      <c r="B138" s="25"/>
      <c r="C138" s="26" t="s">
        <v>143</v>
      </c>
      <c r="D138" s="25"/>
      <c r="E138" s="25" t="s">
        <v>144</v>
      </c>
      <c r="F138" s="37" t="s">
        <v>146</v>
      </c>
      <c r="G138" s="34">
        <v>0</v>
      </c>
      <c r="H138" s="27" t="s">
        <v>144</v>
      </c>
    </row>
    <row r="139" spans="1:10" x14ac:dyDescent="0.2">
      <c r="A139" s="25"/>
      <c r="B139" s="25"/>
      <c r="C139" s="35"/>
      <c r="D139" s="25"/>
      <c r="E139" s="25"/>
      <c r="F139" s="36"/>
      <c r="G139" s="36"/>
      <c r="H139" s="27" t="s">
        <v>144</v>
      </c>
    </row>
    <row r="140" spans="1:10" x14ac:dyDescent="0.2">
      <c r="A140" s="39"/>
      <c r="B140" s="29"/>
      <c r="C140" s="29" t="s">
        <v>169</v>
      </c>
      <c r="D140" s="29"/>
      <c r="E140" s="39"/>
      <c r="F140" s="31">
        <v>2839.53468174</v>
      </c>
      <c r="G140" s="32">
        <v>4.33549E-3</v>
      </c>
      <c r="H140" s="27" t="s">
        <v>144</v>
      </c>
    </row>
    <row r="141" spans="1:10" x14ac:dyDescent="0.2">
      <c r="A141" s="35"/>
      <c r="B141" s="35"/>
      <c r="C141" s="26" t="s">
        <v>170</v>
      </c>
      <c r="D141" s="36"/>
      <c r="E141" s="36"/>
      <c r="F141" s="33">
        <v>654951.46893759002</v>
      </c>
      <c r="G141" s="40">
        <v>1</v>
      </c>
      <c r="H141" s="27" t="s">
        <v>144</v>
      </c>
    </row>
    <row r="142" spans="1:10" x14ac:dyDescent="0.2">
      <c r="A142" s="41"/>
      <c r="B142" s="41"/>
      <c r="C142" s="41"/>
      <c r="D142" s="42"/>
      <c r="E142" s="42"/>
      <c r="F142" s="42"/>
      <c r="G142" s="42"/>
    </row>
    <row r="143" spans="1:10" x14ac:dyDescent="0.2">
      <c r="A143" s="43"/>
      <c r="B143" s="242" t="s">
        <v>873</v>
      </c>
      <c r="C143" s="242"/>
      <c r="D143" s="242"/>
      <c r="E143" s="242"/>
      <c r="F143" s="242"/>
      <c r="G143" s="242"/>
      <c r="H143" s="242"/>
      <c r="J143" s="45"/>
    </row>
    <row r="144" spans="1:10" x14ac:dyDescent="0.2">
      <c r="A144" s="43"/>
      <c r="B144" s="242" t="s">
        <v>874</v>
      </c>
      <c r="C144" s="242"/>
      <c r="D144" s="242"/>
      <c r="E144" s="242"/>
      <c r="F144" s="242"/>
      <c r="G144" s="242"/>
      <c r="H144" s="242"/>
      <c r="J144" s="45"/>
    </row>
    <row r="145" spans="1:17" x14ac:dyDescent="0.2">
      <c r="A145" s="43"/>
      <c r="B145" s="242" t="s">
        <v>875</v>
      </c>
      <c r="C145" s="242"/>
      <c r="D145" s="242"/>
      <c r="E145" s="242"/>
      <c r="F145" s="242"/>
      <c r="G145" s="242"/>
      <c r="H145" s="242"/>
      <c r="J145" s="45"/>
    </row>
    <row r="146" spans="1:17" s="47" customFormat="1" ht="66.75" customHeight="1" x14ac:dyDescent="0.25">
      <c r="A146" s="46"/>
      <c r="B146" s="243" t="s">
        <v>876</v>
      </c>
      <c r="C146" s="243"/>
      <c r="D146" s="243"/>
      <c r="E146" s="243"/>
      <c r="F146" s="243"/>
      <c r="G146" s="243"/>
      <c r="H146" s="243"/>
      <c r="I146"/>
      <c r="J146" s="45"/>
      <c r="K146"/>
      <c r="L146"/>
      <c r="M146"/>
      <c r="N146"/>
      <c r="O146"/>
      <c r="P146"/>
      <c r="Q146"/>
    </row>
    <row r="147" spans="1:17" x14ac:dyDescent="0.2">
      <c r="A147" s="43"/>
      <c r="B147" s="242" t="s">
        <v>877</v>
      </c>
      <c r="C147" s="242"/>
      <c r="D147" s="242"/>
      <c r="E147" s="242"/>
      <c r="F147" s="242"/>
      <c r="G147" s="242"/>
      <c r="H147" s="242"/>
      <c r="J147" s="45"/>
    </row>
    <row r="148" spans="1:17" x14ac:dyDescent="0.2">
      <c r="A148" s="48"/>
      <c r="B148" s="48"/>
      <c r="C148" s="48"/>
      <c r="D148" s="49"/>
      <c r="E148" s="49"/>
      <c r="F148" s="49"/>
      <c r="G148" s="49"/>
    </row>
    <row r="149" spans="1:17" x14ac:dyDescent="0.2">
      <c r="A149" s="48"/>
      <c r="B149" s="244" t="s">
        <v>171</v>
      </c>
      <c r="C149" s="245"/>
      <c r="D149" s="246"/>
      <c r="E149" s="50"/>
      <c r="F149" s="49"/>
      <c r="G149" s="49"/>
    </row>
    <row r="150" spans="1:17" ht="27.75" customHeight="1" x14ac:dyDescent="0.2">
      <c r="A150" s="48"/>
      <c r="B150" s="239" t="s">
        <v>172</v>
      </c>
      <c r="C150" s="240"/>
      <c r="D150" s="26" t="s">
        <v>173</v>
      </c>
      <c r="E150" s="50"/>
      <c r="F150" s="49"/>
      <c r="G150" s="49"/>
    </row>
    <row r="151" spans="1:17" ht="12.75" customHeight="1" x14ac:dyDescent="0.2">
      <c r="A151" s="43"/>
      <c r="B151" s="237" t="s">
        <v>879</v>
      </c>
      <c r="C151" s="238"/>
      <c r="D151" s="51" t="s">
        <v>173</v>
      </c>
      <c r="E151" s="52"/>
      <c r="F151" s="53"/>
      <c r="G151" s="53"/>
    </row>
    <row r="152" spans="1:17" x14ac:dyDescent="0.2">
      <c r="A152" s="48"/>
      <c r="B152" s="239" t="s">
        <v>174</v>
      </c>
      <c r="C152" s="240"/>
      <c r="D152" s="36" t="s">
        <v>144</v>
      </c>
      <c r="E152" s="50"/>
      <c r="F152" s="49"/>
      <c r="G152" s="49"/>
    </row>
    <row r="153" spans="1:17" x14ac:dyDescent="0.2">
      <c r="A153" s="54"/>
      <c r="B153" s="55" t="s">
        <v>144</v>
      </c>
      <c r="C153" s="55" t="s">
        <v>878</v>
      </c>
      <c r="D153" s="55" t="s">
        <v>175</v>
      </c>
      <c r="E153" s="54"/>
      <c r="F153" s="54"/>
      <c r="G153" s="54"/>
      <c r="H153" s="54"/>
      <c r="J153" s="45"/>
    </row>
    <row r="154" spans="1:17" x14ac:dyDescent="0.2">
      <c r="A154" s="54"/>
      <c r="B154" s="56" t="s">
        <v>176</v>
      </c>
      <c r="C154" s="57">
        <v>45747</v>
      </c>
      <c r="D154" s="57">
        <v>45777</v>
      </c>
      <c r="E154" s="54"/>
      <c r="F154" s="54"/>
      <c r="G154" s="54"/>
      <c r="J154" s="45"/>
    </row>
    <row r="155" spans="1:17" x14ac:dyDescent="0.2">
      <c r="A155" s="58"/>
      <c r="B155" s="29" t="s">
        <v>177</v>
      </c>
      <c r="C155" s="59">
        <v>88.203699999999998</v>
      </c>
      <c r="D155" s="59">
        <v>90.829499999999996</v>
      </c>
      <c r="E155" s="58"/>
      <c r="F155" s="60"/>
      <c r="G155" s="61"/>
    </row>
    <row r="156" spans="1:17" x14ac:dyDescent="0.2">
      <c r="A156" s="58"/>
      <c r="B156" s="29" t="s">
        <v>909</v>
      </c>
      <c r="C156" s="59">
        <v>32.604500000000002</v>
      </c>
      <c r="D156" s="59">
        <v>33.575000000000003</v>
      </c>
      <c r="E156" s="58"/>
      <c r="F156" s="60"/>
      <c r="G156" s="61"/>
    </row>
    <row r="157" spans="1:17" x14ac:dyDescent="0.2">
      <c r="A157" s="58"/>
      <c r="B157" s="29" t="s">
        <v>178</v>
      </c>
      <c r="C157" s="59">
        <v>78.666200000000003</v>
      </c>
      <c r="D157" s="59">
        <v>80.940399999999997</v>
      </c>
      <c r="E157" s="58"/>
      <c r="F157" s="60"/>
      <c r="G157" s="61"/>
    </row>
    <row r="158" spans="1:17" x14ac:dyDescent="0.2">
      <c r="A158" s="58"/>
      <c r="B158" s="29" t="s">
        <v>910</v>
      </c>
      <c r="C158" s="59">
        <v>28.463699999999999</v>
      </c>
      <c r="D158" s="59">
        <v>29.2864</v>
      </c>
      <c r="E158" s="58"/>
      <c r="F158" s="60"/>
      <c r="G158" s="61"/>
    </row>
    <row r="159" spans="1:17" x14ac:dyDescent="0.2">
      <c r="A159" s="58"/>
      <c r="B159" s="58"/>
      <c r="C159" s="58"/>
      <c r="D159" s="58"/>
      <c r="E159" s="58"/>
      <c r="F159" s="58"/>
      <c r="G159" s="58"/>
    </row>
    <row r="160" spans="1:17" x14ac:dyDescent="0.2">
      <c r="A160" s="54"/>
      <c r="B160" s="237" t="s">
        <v>880</v>
      </c>
      <c r="C160" s="238"/>
      <c r="D160" s="51" t="s">
        <v>173</v>
      </c>
      <c r="E160" s="54"/>
      <c r="F160" s="54"/>
      <c r="G160" s="54"/>
    </row>
    <row r="161" spans="1:7" x14ac:dyDescent="0.2">
      <c r="A161" s="54"/>
      <c r="B161" s="44"/>
      <c r="C161" s="44"/>
      <c r="D161" s="54"/>
      <c r="E161" s="54"/>
      <c r="F161" s="54"/>
      <c r="G161" s="54"/>
    </row>
    <row r="162" spans="1:7" x14ac:dyDescent="0.2">
      <c r="A162" s="54"/>
      <c r="B162" s="237" t="s">
        <v>179</v>
      </c>
      <c r="C162" s="238"/>
      <c r="D162" s="51" t="s">
        <v>173</v>
      </c>
      <c r="E162" s="65"/>
      <c r="F162" s="54"/>
      <c r="G162" s="54"/>
    </row>
    <row r="163" spans="1:7" x14ac:dyDescent="0.2">
      <c r="A163" s="54"/>
      <c r="B163" s="237" t="s">
        <v>180</v>
      </c>
      <c r="C163" s="238"/>
      <c r="D163" s="51" t="s">
        <v>173</v>
      </c>
      <c r="E163" s="65"/>
      <c r="F163" s="54"/>
      <c r="G163" s="54"/>
    </row>
    <row r="164" spans="1:7" x14ac:dyDescent="0.2">
      <c r="A164" s="54"/>
      <c r="B164" s="237" t="s">
        <v>181</v>
      </c>
      <c r="C164" s="238"/>
      <c r="D164" s="51" t="s">
        <v>173</v>
      </c>
      <c r="E164" s="65"/>
      <c r="F164" s="54"/>
      <c r="G164" s="54"/>
    </row>
    <row r="165" spans="1:7" x14ac:dyDescent="0.2">
      <c r="A165" s="54"/>
      <c r="B165" s="237" t="s">
        <v>182</v>
      </c>
      <c r="C165" s="238"/>
      <c r="D165" s="66">
        <v>0.53475472559262527</v>
      </c>
      <c r="E165" s="54"/>
      <c r="F165" s="44"/>
      <c r="G165" s="64"/>
    </row>
    <row r="167" spans="1:7" x14ac:dyDescent="0.2">
      <c r="B167" s="236" t="s">
        <v>881</v>
      </c>
      <c r="C167" s="236"/>
    </row>
    <row r="182" spans="2:10" x14ac:dyDescent="0.2">
      <c r="B182" s="67" t="s">
        <v>882</v>
      </c>
      <c r="C182" s="68"/>
      <c r="D182" s="67"/>
    </row>
    <row r="183" spans="2:10" x14ac:dyDescent="0.2">
      <c r="B183" s="67" t="s">
        <v>888</v>
      </c>
      <c r="D183" s="67"/>
    </row>
    <row r="186" spans="2:10" x14ac:dyDescent="0.2">
      <c r="J186" s="24"/>
    </row>
  </sheetData>
  <mergeCells count="18">
    <mergeCell ref="B162:C162"/>
    <mergeCell ref="B163:C163"/>
    <mergeCell ref="B167:C167"/>
    <mergeCell ref="B165:C165"/>
    <mergeCell ref="B160:C160"/>
    <mergeCell ref="B164:C164"/>
    <mergeCell ref="A1:H1"/>
    <mergeCell ref="A2:H2"/>
    <mergeCell ref="A3:H3"/>
    <mergeCell ref="B143:H143"/>
    <mergeCell ref="B144:H144"/>
    <mergeCell ref="B151:C151"/>
    <mergeCell ref="B152:C152"/>
    <mergeCell ref="B145:H145"/>
    <mergeCell ref="B146:H146"/>
    <mergeCell ref="B147:H147"/>
    <mergeCell ref="B149:D149"/>
    <mergeCell ref="B150:C150"/>
  </mergeCells>
  <hyperlinks>
    <hyperlink ref="I1" location="Index!B2" display="Index" xr:uid="{DB42984B-2CA8-4478-8AE5-E7F8536DAA1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ABC4-D822-48E6-B3E4-197080F4F796}">
  <sheetPr>
    <outlinePr summaryBelow="0" summaryRight="0"/>
  </sheetPr>
  <dimension ref="A1:Q141"/>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40"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359</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2896</v>
      </c>
      <c r="F7" s="31">
        <v>177.46688</v>
      </c>
      <c r="G7" s="32">
        <v>5.7059249999999999E-2</v>
      </c>
      <c r="H7" s="27" t="s">
        <v>144</v>
      </c>
    </row>
    <row r="8" spans="1:9" x14ac:dyDescent="0.2">
      <c r="A8" s="28">
        <v>2</v>
      </c>
      <c r="B8" s="29" t="s">
        <v>360</v>
      </c>
      <c r="C8" s="29" t="s">
        <v>361</v>
      </c>
      <c r="D8" s="29" t="s">
        <v>196</v>
      </c>
      <c r="E8" s="30">
        <v>31964</v>
      </c>
      <c r="F8" s="31">
        <v>161.402218</v>
      </c>
      <c r="G8" s="32">
        <v>5.1894129999999997E-2</v>
      </c>
      <c r="H8" s="27" t="s">
        <v>144</v>
      </c>
    </row>
    <row r="9" spans="1:9" x14ac:dyDescent="0.2">
      <c r="A9" s="28">
        <v>3</v>
      </c>
      <c r="B9" s="29" t="s">
        <v>340</v>
      </c>
      <c r="C9" s="29" t="s">
        <v>341</v>
      </c>
      <c r="D9" s="29" t="s">
        <v>267</v>
      </c>
      <c r="E9" s="30">
        <v>9566</v>
      </c>
      <c r="F9" s="31">
        <v>151.52544</v>
      </c>
      <c r="G9" s="32">
        <v>4.8718549999999999E-2</v>
      </c>
      <c r="H9" s="27" t="s">
        <v>144</v>
      </c>
    </row>
    <row r="10" spans="1:9" x14ac:dyDescent="0.2">
      <c r="A10" s="28">
        <v>4</v>
      </c>
      <c r="B10" s="29" t="s">
        <v>362</v>
      </c>
      <c r="C10" s="29" t="s">
        <v>363</v>
      </c>
      <c r="D10" s="29" t="s">
        <v>223</v>
      </c>
      <c r="E10" s="30">
        <v>44850</v>
      </c>
      <c r="F10" s="31">
        <v>141.95025000000001</v>
      </c>
      <c r="G10" s="32">
        <v>4.563992E-2</v>
      </c>
      <c r="H10" s="27" t="s">
        <v>144</v>
      </c>
    </row>
    <row r="11" spans="1:9" x14ac:dyDescent="0.2">
      <c r="A11" s="28">
        <v>5</v>
      </c>
      <c r="B11" s="29" t="s">
        <v>73</v>
      </c>
      <c r="C11" s="29" t="s">
        <v>74</v>
      </c>
      <c r="D11" s="29" t="s">
        <v>72</v>
      </c>
      <c r="E11" s="30">
        <v>18540</v>
      </c>
      <c r="F11" s="31">
        <v>135.83331000000001</v>
      </c>
      <c r="G11" s="32">
        <v>4.3673200000000002E-2</v>
      </c>
      <c r="H11" s="27" t="s">
        <v>144</v>
      </c>
    </row>
    <row r="12" spans="1:9" x14ac:dyDescent="0.2">
      <c r="A12" s="28">
        <v>6</v>
      </c>
      <c r="B12" s="29" t="s">
        <v>364</v>
      </c>
      <c r="C12" s="29" t="s">
        <v>365</v>
      </c>
      <c r="D12" s="29" t="s">
        <v>55</v>
      </c>
      <c r="E12" s="30">
        <v>6144</v>
      </c>
      <c r="F12" s="31">
        <v>123.13190400000001</v>
      </c>
      <c r="G12" s="32">
        <v>3.9589439999999997E-2</v>
      </c>
      <c r="H12" s="27" t="s">
        <v>144</v>
      </c>
    </row>
    <row r="13" spans="1:9" x14ac:dyDescent="0.2">
      <c r="A13" s="28">
        <v>7</v>
      </c>
      <c r="B13" s="29" t="s">
        <v>128</v>
      </c>
      <c r="C13" s="29" t="s">
        <v>129</v>
      </c>
      <c r="D13" s="29" t="s">
        <v>72</v>
      </c>
      <c r="E13" s="30">
        <v>4013</v>
      </c>
      <c r="F13" s="31">
        <v>122.942268</v>
      </c>
      <c r="G13" s="32">
        <v>3.9528470000000003E-2</v>
      </c>
      <c r="H13" s="27" t="s">
        <v>144</v>
      </c>
    </row>
    <row r="14" spans="1:9" x14ac:dyDescent="0.2">
      <c r="A14" s="28">
        <v>8</v>
      </c>
      <c r="B14" s="29" t="s">
        <v>366</v>
      </c>
      <c r="C14" s="29" t="s">
        <v>367</v>
      </c>
      <c r="D14" s="29" t="s">
        <v>28</v>
      </c>
      <c r="E14" s="30">
        <v>33313</v>
      </c>
      <c r="F14" s="31">
        <v>117.6781725</v>
      </c>
      <c r="G14" s="32">
        <v>3.783595E-2</v>
      </c>
      <c r="H14" s="27" t="s">
        <v>144</v>
      </c>
    </row>
    <row r="15" spans="1:9" ht="25.5" x14ac:dyDescent="0.2">
      <c r="A15" s="28">
        <v>9</v>
      </c>
      <c r="B15" s="29" t="s">
        <v>368</v>
      </c>
      <c r="C15" s="29" t="s">
        <v>369</v>
      </c>
      <c r="D15" s="29" t="s">
        <v>270</v>
      </c>
      <c r="E15" s="30">
        <v>2579</v>
      </c>
      <c r="F15" s="31">
        <v>116.612064</v>
      </c>
      <c r="G15" s="32">
        <v>3.7493180000000001E-2</v>
      </c>
      <c r="H15" s="27" t="s">
        <v>144</v>
      </c>
    </row>
    <row r="16" spans="1:9" x14ac:dyDescent="0.2">
      <c r="A16" s="28">
        <v>10</v>
      </c>
      <c r="B16" s="29" t="s">
        <v>370</v>
      </c>
      <c r="C16" s="29" t="s">
        <v>371</v>
      </c>
      <c r="D16" s="29" t="s">
        <v>28</v>
      </c>
      <c r="E16" s="30">
        <v>268914</v>
      </c>
      <c r="F16" s="31">
        <v>114.6380382</v>
      </c>
      <c r="G16" s="32">
        <v>3.6858490000000001E-2</v>
      </c>
      <c r="H16" s="27" t="s">
        <v>144</v>
      </c>
    </row>
    <row r="17" spans="1:8" x14ac:dyDescent="0.2">
      <c r="A17" s="28">
        <v>11</v>
      </c>
      <c r="B17" s="29" t="s">
        <v>237</v>
      </c>
      <c r="C17" s="29" t="s">
        <v>238</v>
      </c>
      <c r="D17" s="29" t="s">
        <v>95</v>
      </c>
      <c r="E17" s="30">
        <v>1151</v>
      </c>
      <c r="F17" s="31">
        <v>104.73524500000001</v>
      </c>
      <c r="G17" s="32">
        <v>3.3674540000000003E-2</v>
      </c>
      <c r="H17" s="27" t="s">
        <v>144</v>
      </c>
    </row>
    <row r="18" spans="1:8" x14ac:dyDescent="0.2">
      <c r="A18" s="28">
        <v>12</v>
      </c>
      <c r="B18" s="29" t="s">
        <v>372</v>
      </c>
      <c r="C18" s="29" t="s">
        <v>373</v>
      </c>
      <c r="D18" s="29" t="s">
        <v>55</v>
      </c>
      <c r="E18" s="30">
        <v>43192</v>
      </c>
      <c r="F18" s="31">
        <v>100.3609312</v>
      </c>
      <c r="G18" s="32">
        <v>3.2268100000000001E-2</v>
      </c>
      <c r="H18" s="27" t="s">
        <v>144</v>
      </c>
    </row>
    <row r="19" spans="1:8" x14ac:dyDescent="0.2">
      <c r="A19" s="28">
        <v>13</v>
      </c>
      <c r="B19" s="29" t="s">
        <v>374</v>
      </c>
      <c r="C19" s="29" t="s">
        <v>375</v>
      </c>
      <c r="D19" s="29" t="s">
        <v>28</v>
      </c>
      <c r="E19" s="30">
        <v>149355</v>
      </c>
      <c r="F19" s="31">
        <v>99.9931725</v>
      </c>
      <c r="G19" s="32">
        <v>3.2149860000000002E-2</v>
      </c>
      <c r="H19" s="27" t="s">
        <v>144</v>
      </c>
    </row>
    <row r="20" spans="1:8" ht="25.5" x14ac:dyDescent="0.2">
      <c r="A20" s="28">
        <v>14</v>
      </c>
      <c r="B20" s="29" t="s">
        <v>376</v>
      </c>
      <c r="C20" s="29" t="s">
        <v>377</v>
      </c>
      <c r="D20" s="29" t="s">
        <v>193</v>
      </c>
      <c r="E20" s="30">
        <v>1748</v>
      </c>
      <c r="F20" s="31">
        <v>88.833359999999999</v>
      </c>
      <c r="G20" s="32">
        <v>2.856175E-2</v>
      </c>
      <c r="H20" s="27" t="s">
        <v>144</v>
      </c>
    </row>
    <row r="21" spans="1:8" ht="25.5" x14ac:dyDescent="0.2">
      <c r="A21" s="28">
        <v>15</v>
      </c>
      <c r="B21" s="29" t="s">
        <v>36</v>
      </c>
      <c r="C21" s="29" t="s">
        <v>37</v>
      </c>
      <c r="D21" s="29" t="s">
        <v>25</v>
      </c>
      <c r="E21" s="30">
        <v>1736</v>
      </c>
      <c r="F21" s="31">
        <v>88.756472000000002</v>
      </c>
      <c r="G21" s="32">
        <v>2.8537030000000001E-2</v>
      </c>
      <c r="H21" s="27" t="s">
        <v>144</v>
      </c>
    </row>
    <row r="22" spans="1:8" ht="25.5" x14ac:dyDescent="0.2">
      <c r="A22" s="28">
        <v>16</v>
      </c>
      <c r="B22" s="29" t="s">
        <v>378</v>
      </c>
      <c r="C22" s="29" t="s">
        <v>379</v>
      </c>
      <c r="D22" s="29" t="s">
        <v>193</v>
      </c>
      <c r="E22" s="30">
        <v>5362</v>
      </c>
      <c r="F22" s="31">
        <v>86.456888000000006</v>
      </c>
      <c r="G22" s="32">
        <v>2.779767E-2</v>
      </c>
      <c r="H22" s="27" t="s">
        <v>144</v>
      </c>
    </row>
    <row r="23" spans="1:8" x14ac:dyDescent="0.2">
      <c r="A23" s="28">
        <v>17</v>
      </c>
      <c r="B23" s="29" t="s">
        <v>380</v>
      </c>
      <c r="C23" s="29" t="s">
        <v>381</v>
      </c>
      <c r="D23" s="29" t="s">
        <v>228</v>
      </c>
      <c r="E23" s="30">
        <v>3672</v>
      </c>
      <c r="F23" s="31">
        <v>84.907656000000003</v>
      </c>
      <c r="G23" s="32">
        <v>2.729956E-2</v>
      </c>
      <c r="H23" s="27" t="s">
        <v>144</v>
      </c>
    </row>
    <row r="24" spans="1:8" ht="25.5" x14ac:dyDescent="0.2">
      <c r="A24" s="28">
        <v>18</v>
      </c>
      <c r="B24" s="29" t="s">
        <v>382</v>
      </c>
      <c r="C24" s="29" t="s">
        <v>383</v>
      </c>
      <c r="D24" s="29" t="s">
        <v>384</v>
      </c>
      <c r="E24" s="30">
        <v>22120</v>
      </c>
      <c r="F24" s="31">
        <v>74.655000000000001</v>
      </c>
      <c r="G24" s="32">
        <v>2.4003119999999999E-2</v>
      </c>
      <c r="H24" s="27" t="s">
        <v>144</v>
      </c>
    </row>
    <row r="25" spans="1:8" x14ac:dyDescent="0.2">
      <c r="A25" s="28">
        <v>19</v>
      </c>
      <c r="B25" s="29" t="s">
        <v>385</v>
      </c>
      <c r="C25" s="29" t="s">
        <v>386</v>
      </c>
      <c r="D25" s="29" t="s">
        <v>95</v>
      </c>
      <c r="E25" s="30">
        <v>3675</v>
      </c>
      <c r="F25" s="31">
        <v>68.505674999999997</v>
      </c>
      <c r="G25" s="32">
        <v>2.2025980000000001E-2</v>
      </c>
      <c r="H25" s="27" t="s">
        <v>144</v>
      </c>
    </row>
    <row r="26" spans="1:8" x14ac:dyDescent="0.2">
      <c r="A26" s="28">
        <v>20</v>
      </c>
      <c r="B26" s="29" t="s">
        <v>387</v>
      </c>
      <c r="C26" s="29" t="s">
        <v>388</v>
      </c>
      <c r="D26" s="29" t="s">
        <v>95</v>
      </c>
      <c r="E26" s="30">
        <v>9319</v>
      </c>
      <c r="F26" s="31">
        <v>66.644828500000003</v>
      </c>
      <c r="G26" s="32">
        <v>2.1427680000000001E-2</v>
      </c>
      <c r="H26" s="27" t="s">
        <v>144</v>
      </c>
    </row>
    <row r="27" spans="1:8" x14ac:dyDescent="0.2">
      <c r="A27" s="28">
        <v>21</v>
      </c>
      <c r="B27" s="29" t="s">
        <v>389</v>
      </c>
      <c r="C27" s="29" t="s">
        <v>390</v>
      </c>
      <c r="D27" s="29" t="s">
        <v>391</v>
      </c>
      <c r="E27" s="30">
        <v>6861</v>
      </c>
      <c r="F27" s="31">
        <v>64.658063999999996</v>
      </c>
      <c r="G27" s="32">
        <v>2.0788899999999999E-2</v>
      </c>
      <c r="H27" s="27" t="s">
        <v>144</v>
      </c>
    </row>
    <row r="28" spans="1:8" x14ac:dyDescent="0.2">
      <c r="A28" s="28">
        <v>22</v>
      </c>
      <c r="B28" s="29" t="s">
        <v>392</v>
      </c>
      <c r="C28" s="29" t="s">
        <v>393</v>
      </c>
      <c r="D28" s="29" t="s">
        <v>199</v>
      </c>
      <c r="E28" s="30">
        <v>14636</v>
      </c>
      <c r="F28" s="31">
        <v>63.490968000000002</v>
      </c>
      <c r="G28" s="32">
        <v>2.0413649999999998E-2</v>
      </c>
      <c r="H28" s="27" t="s">
        <v>144</v>
      </c>
    </row>
    <row r="29" spans="1:8" ht="25.5" x14ac:dyDescent="0.2">
      <c r="A29" s="28">
        <v>23</v>
      </c>
      <c r="B29" s="29" t="s">
        <v>394</v>
      </c>
      <c r="C29" s="29" t="s">
        <v>395</v>
      </c>
      <c r="D29" s="29" t="s">
        <v>193</v>
      </c>
      <c r="E29" s="30">
        <v>9463</v>
      </c>
      <c r="F29" s="31">
        <v>57.142325499999998</v>
      </c>
      <c r="G29" s="32">
        <v>1.8372429999999999E-2</v>
      </c>
      <c r="H29" s="27" t="s">
        <v>144</v>
      </c>
    </row>
    <row r="30" spans="1:8" x14ac:dyDescent="0.2">
      <c r="A30" s="28">
        <v>24</v>
      </c>
      <c r="B30" s="29" t="s">
        <v>396</v>
      </c>
      <c r="C30" s="29" t="s">
        <v>397</v>
      </c>
      <c r="D30" s="29" t="s">
        <v>72</v>
      </c>
      <c r="E30" s="30">
        <v>12724</v>
      </c>
      <c r="F30" s="31">
        <v>56.138288000000003</v>
      </c>
      <c r="G30" s="32">
        <v>1.8049610000000001E-2</v>
      </c>
      <c r="H30" s="27" t="s">
        <v>144</v>
      </c>
    </row>
    <row r="31" spans="1:8" x14ac:dyDescent="0.2">
      <c r="A31" s="28">
        <v>25</v>
      </c>
      <c r="B31" s="29" t="s">
        <v>398</v>
      </c>
      <c r="C31" s="29" t="s">
        <v>399</v>
      </c>
      <c r="D31" s="29" t="s">
        <v>223</v>
      </c>
      <c r="E31" s="30">
        <v>8151</v>
      </c>
      <c r="F31" s="31">
        <v>54.668756999999999</v>
      </c>
      <c r="G31" s="32">
        <v>1.757713E-2</v>
      </c>
      <c r="H31" s="27" t="s">
        <v>144</v>
      </c>
    </row>
    <row r="32" spans="1:8" x14ac:dyDescent="0.2">
      <c r="A32" s="28">
        <v>26</v>
      </c>
      <c r="B32" s="29" t="s">
        <v>400</v>
      </c>
      <c r="C32" s="29" t="s">
        <v>401</v>
      </c>
      <c r="D32" s="29" t="s">
        <v>95</v>
      </c>
      <c r="E32" s="30">
        <v>4638</v>
      </c>
      <c r="F32" s="31">
        <v>50.486949000000003</v>
      </c>
      <c r="G32" s="32">
        <v>1.6232590000000002E-2</v>
      </c>
      <c r="H32" s="27" t="s">
        <v>144</v>
      </c>
    </row>
    <row r="33" spans="1:8" x14ac:dyDescent="0.2">
      <c r="A33" s="28">
        <v>27</v>
      </c>
      <c r="B33" s="29" t="s">
        <v>56</v>
      </c>
      <c r="C33" s="29" t="s">
        <v>57</v>
      </c>
      <c r="D33" s="29" t="s">
        <v>58</v>
      </c>
      <c r="E33" s="30">
        <v>4383</v>
      </c>
      <c r="F33" s="31">
        <v>45.083537999999997</v>
      </c>
      <c r="G33" s="32">
        <v>1.4495279999999999E-2</v>
      </c>
      <c r="H33" s="27" t="s">
        <v>144</v>
      </c>
    </row>
    <row r="34" spans="1:8" x14ac:dyDescent="0.2">
      <c r="A34" s="28">
        <v>28</v>
      </c>
      <c r="B34" s="29" t="s">
        <v>402</v>
      </c>
      <c r="C34" s="29" t="s">
        <v>403</v>
      </c>
      <c r="D34" s="29" t="s">
        <v>199</v>
      </c>
      <c r="E34" s="30">
        <v>11397</v>
      </c>
      <c r="F34" s="31">
        <v>44.471094000000001</v>
      </c>
      <c r="G34" s="32">
        <v>1.4298369999999999E-2</v>
      </c>
      <c r="H34" s="27" t="s">
        <v>144</v>
      </c>
    </row>
    <row r="35" spans="1:8" x14ac:dyDescent="0.2">
      <c r="A35" s="28">
        <v>29</v>
      </c>
      <c r="B35" s="29" t="s">
        <v>404</v>
      </c>
      <c r="C35" s="29" t="s">
        <v>405</v>
      </c>
      <c r="D35" s="29" t="s">
        <v>61</v>
      </c>
      <c r="E35" s="30">
        <v>3959</v>
      </c>
      <c r="F35" s="31">
        <v>41.280493</v>
      </c>
      <c r="G35" s="32">
        <v>1.3272529999999999E-2</v>
      </c>
      <c r="H35" s="27" t="s">
        <v>144</v>
      </c>
    </row>
    <row r="36" spans="1:8" x14ac:dyDescent="0.2">
      <c r="A36" s="28">
        <v>30</v>
      </c>
      <c r="B36" s="29" t="s">
        <v>406</v>
      </c>
      <c r="C36" s="29" t="s">
        <v>407</v>
      </c>
      <c r="D36" s="29" t="s">
        <v>139</v>
      </c>
      <c r="E36" s="30">
        <v>27808</v>
      </c>
      <c r="F36" s="31">
        <v>38.953446399999997</v>
      </c>
      <c r="G36" s="32">
        <v>1.252433E-2</v>
      </c>
      <c r="H36" s="27" t="s">
        <v>144</v>
      </c>
    </row>
    <row r="37" spans="1:8" x14ac:dyDescent="0.2">
      <c r="A37" s="28">
        <v>31</v>
      </c>
      <c r="B37" s="29" t="s">
        <v>408</v>
      </c>
      <c r="C37" s="29" t="s">
        <v>409</v>
      </c>
      <c r="D37" s="29" t="s">
        <v>55</v>
      </c>
      <c r="E37" s="30">
        <v>6126</v>
      </c>
      <c r="F37" s="31">
        <v>38.348759999999999</v>
      </c>
      <c r="G37" s="32">
        <v>1.2329919999999999E-2</v>
      </c>
      <c r="H37" s="27" t="s">
        <v>144</v>
      </c>
    </row>
    <row r="38" spans="1:8" x14ac:dyDescent="0.2">
      <c r="A38" s="28">
        <v>32</v>
      </c>
      <c r="B38" s="29" t="s">
        <v>410</v>
      </c>
      <c r="C38" s="29" t="s">
        <v>411</v>
      </c>
      <c r="D38" s="29" t="s">
        <v>267</v>
      </c>
      <c r="E38" s="30">
        <v>11897</v>
      </c>
      <c r="F38" s="31">
        <v>37.314940499999999</v>
      </c>
      <c r="G38" s="32">
        <v>1.1997519999999999E-2</v>
      </c>
      <c r="H38" s="27" t="s">
        <v>144</v>
      </c>
    </row>
    <row r="39" spans="1:8" x14ac:dyDescent="0.2">
      <c r="A39" s="28">
        <v>33</v>
      </c>
      <c r="B39" s="29" t="s">
        <v>114</v>
      </c>
      <c r="C39" s="29" t="s">
        <v>115</v>
      </c>
      <c r="D39" s="29" t="s">
        <v>72</v>
      </c>
      <c r="E39" s="30">
        <v>2184</v>
      </c>
      <c r="F39" s="31">
        <v>36.824424</v>
      </c>
      <c r="G39" s="32">
        <v>1.1839809999999999E-2</v>
      </c>
      <c r="H39" s="27" t="s">
        <v>144</v>
      </c>
    </row>
    <row r="40" spans="1:8" x14ac:dyDescent="0.2">
      <c r="A40" s="28">
        <v>34</v>
      </c>
      <c r="B40" s="29" t="s">
        <v>412</v>
      </c>
      <c r="C40" s="29" t="s">
        <v>413</v>
      </c>
      <c r="D40" s="29" t="s">
        <v>55</v>
      </c>
      <c r="E40" s="30">
        <v>5239</v>
      </c>
      <c r="F40" s="31">
        <v>36.570839499999998</v>
      </c>
      <c r="G40" s="32">
        <v>1.1758279999999999E-2</v>
      </c>
      <c r="H40" s="27" t="s">
        <v>144</v>
      </c>
    </row>
    <row r="41" spans="1:8" x14ac:dyDescent="0.2">
      <c r="A41" s="28">
        <v>35</v>
      </c>
      <c r="B41" s="29" t="s">
        <v>212</v>
      </c>
      <c r="C41" s="29" t="s">
        <v>213</v>
      </c>
      <c r="D41" s="29" t="s">
        <v>58</v>
      </c>
      <c r="E41" s="30">
        <v>2178</v>
      </c>
      <c r="F41" s="31">
        <v>36.252809999999997</v>
      </c>
      <c r="G41" s="32">
        <v>1.165602E-2</v>
      </c>
      <c r="H41" s="27" t="s">
        <v>144</v>
      </c>
    </row>
    <row r="42" spans="1:8" x14ac:dyDescent="0.2">
      <c r="A42" s="28">
        <v>36</v>
      </c>
      <c r="B42" s="29" t="s">
        <v>414</v>
      </c>
      <c r="C42" s="29" t="s">
        <v>415</v>
      </c>
      <c r="D42" s="29" t="s">
        <v>72</v>
      </c>
      <c r="E42" s="30">
        <v>2283</v>
      </c>
      <c r="F42" s="31">
        <v>23.336825999999999</v>
      </c>
      <c r="G42" s="32">
        <v>7.5032700000000003E-3</v>
      </c>
      <c r="H42" s="27" t="s">
        <v>144</v>
      </c>
    </row>
    <row r="43" spans="1:8" x14ac:dyDescent="0.2">
      <c r="A43" s="28">
        <v>37</v>
      </c>
      <c r="B43" s="29" t="s">
        <v>416</v>
      </c>
      <c r="C43" s="29" t="s">
        <v>417</v>
      </c>
      <c r="D43" s="29" t="s">
        <v>80</v>
      </c>
      <c r="E43" s="30">
        <v>4214</v>
      </c>
      <c r="F43" s="31">
        <v>14.422415000000001</v>
      </c>
      <c r="G43" s="32">
        <v>4.6370999999999999E-3</v>
      </c>
      <c r="H43" s="27" t="s">
        <v>144</v>
      </c>
    </row>
    <row r="44" spans="1:8" x14ac:dyDescent="0.2">
      <c r="A44" s="25"/>
      <c r="B44" s="25"/>
      <c r="C44" s="26" t="s">
        <v>143</v>
      </c>
      <c r="D44" s="25"/>
      <c r="E44" s="25" t="s">
        <v>144</v>
      </c>
      <c r="F44" s="33">
        <v>2966.4747108000001</v>
      </c>
      <c r="G44" s="34">
        <v>0.95378260999999998</v>
      </c>
      <c r="H44" s="27" t="s">
        <v>144</v>
      </c>
    </row>
    <row r="45" spans="1:8" x14ac:dyDescent="0.2">
      <c r="A45" s="25"/>
      <c r="B45" s="25"/>
      <c r="C45" s="35"/>
      <c r="D45" s="25"/>
      <c r="E45" s="25"/>
      <c r="F45" s="36"/>
      <c r="G45" s="36"/>
      <c r="H45" s="27" t="s">
        <v>144</v>
      </c>
    </row>
    <row r="46" spans="1:8" x14ac:dyDescent="0.2">
      <c r="A46" s="25"/>
      <c r="B46" s="25"/>
      <c r="C46" s="26" t="s">
        <v>145</v>
      </c>
      <c r="D46" s="25"/>
      <c r="E46" s="25"/>
      <c r="F46" s="25"/>
      <c r="G46" s="25"/>
      <c r="H46" s="27" t="s">
        <v>144</v>
      </c>
    </row>
    <row r="47" spans="1:8" x14ac:dyDescent="0.2">
      <c r="A47" s="25"/>
      <c r="B47" s="25"/>
      <c r="C47" s="26" t="s">
        <v>143</v>
      </c>
      <c r="D47" s="25"/>
      <c r="E47" s="25" t="s">
        <v>144</v>
      </c>
      <c r="F47" s="37" t="s">
        <v>146</v>
      </c>
      <c r="G47" s="34">
        <v>0</v>
      </c>
      <c r="H47" s="27" t="s">
        <v>144</v>
      </c>
    </row>
    <row r="48" spans="1:8" x14ac:dyDescent="0.2">
      <c r="A48" s="25"/>
      <c r="B48" s="25"/>
      <c r="C48" s="35"/>
      <c r="D48" s="25"/>
      <c r="E48" s="25"/>
      <c r="F48" s="36"/>
      <c r="G48" s="36"/>
      <c r="H48" s="27" t="s">
        <v>144</v>
      </c>
    </row>
    <row r="49" spans="1:8" x14ac:dyDescent="0.2">
      <c r="A49" s="25"/>
      <c r="B49" s="25"/>
      <c r="C49" s="26" t="s">
        <v>147</v>
      </c>
      <c r="D49" s="25"/>
      <c r="E49" s="25"/>
      <c r="F49" s="25"/>
      <c r="G49" s="25"/>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148</v>
      </c>
      <c r="D52" s="25"/>
      <c r="E52" s="25"/>
      <c r="F52" s="25"/>
      <c r="G52" s="25"/>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149</v>
      </c>
      <c r="D55" s="25"/>
      <c r="E55" s="25"/>
      <c r="F55" s="36"/>
      <c r="G55" s="36"/>
      <c r="H55" s="27" t="s">
        <v>144</v>
      </c>
    </row>
    <row r="56" spans="1:8" x14ac:dyDescent="0.2">
      <c r="A56" s="25"/>
      <c r="B56" s="25"/>
      <c r="C56" s="26" t="s">
        <v>143</v>
      </c>
      <c r="D56" s="25"/>
      <c r="E56" s="25" t="s">
        <v>144</v>
      </c>
      <c r="F56" s="37" t="s">
        <v>146</v>
      </c>
      <c r="G56" s="34">
        <v>0</v>
      </c>
      <c r="H56" s="27" t="s">
        <v>144</v>
      </c>
    </row>
    <row r="57" spans="1:8" x14ac:dyDescent="0.2">
      <c r="A57" s="25"/>
      <c r="B57" s="25"/>
      <c r="C57" s="35"/>
      <c r="D57" s="25"/>
      <c r="E57" s="25"/>
      <c r="F57" s="36"/>
      <c r="G57" s="36"/>
      <c r="H57" s="27" t="s">
        <v>144</v>
      </c>
    </row>
    <row r="58" spans="1:8" x14ac:dyDescent="0.2">
      <c r="A58" s="25"/>
      <c r="B58" s="25"/>
      <c r="C58" s="26" t="s">
        <v>150</v>
      </c>
      <c r="D58" s="25"/>
      <c r="E58" s="25"/>
      <c r="F58" s="36"/>
      <c r="G58" s="36"/>
      <c r="H58" s="27" t="s">
        <v>144</v>
      </c>
    </row>
    <row r="59" spans="1:8" x14ac:dyDescent="0.2">
      <c r="A59" s="25"/>
      <c r="B59" s="25"/>
      <c r="C59" s="26" t="s">
        <v>143</v>
      </c>
      <c r="D59" s="25"/>
      <c r="E59" s="25" t="s">
        <v>144</v>
      </c>
      <c r="F59" s="37" t="s">
        <v>146</v>
      </c>
      <c r="G59" s="34">
        <v>0</v>
      </c>
      <c r="H59" s="27" t="s">
        <v>144</v>
      </c>
    </row>
    <row r="60" spans="1:8" x14ac:dyDescent="0.2">
      <c r="A60" s="25"/>
      <c r="B60" s="25"/>
      <c r="C60" s="35"/>
      <c r="D60" s="25"/>
      <c r="E60" s="25"/>
      <c r="F60" s="36"/>
      <c r="G60" s="36"/>
      <c r="H60" s="27" t="s">
        <v>144</v>
      </c>
    </row>
    <row r="61" spans="1:8" x14ac:dyDescent="0.2">
      <c r="A61" s="25"/>
      <c r="B61" s="25"/>
      <c r="C61" s="26" t="s">
        <v>151</v>
      </c>
      <c r="D61" s="25"/>
      <c r="E61" s="25"/>
      <c r="F61" s="33">
        <v>2966.4747108000001</v>
      </c>
      <c r="G61" s="34">
        <v>0.95378260999999998</v>
      </c>
      <c r="H61" s="27" t="s">
        <v>144</v>
      </c>
    </row>
    <row r="62" spans="1:8" x14ac:dyDescent="0.2">
      <c r="A62" s="25"/>
      <c r="B62" s="25"/>
      <c r="C62" s="35"/>
      <c r="D62" s="25"/>
      <c r="E62" s="25"/>
      <c r="F62" s="36"/>
      <c r="G62" s="36"/>
      <c r="H62" s="27" t="s">
        <v>144</v>
      </c>
    </row>
    <row r="63" spans="1:8" x14ac:dyDescent="0.2">
      <c r="A63" s="25"/>
      <c r="B63" s="25"/>
      <c r="C63" s="26" t="s">
        <v>152</v>
      </c>
      <c r="D63" s="25"/>
      <c r="E63" s="25"/>
      <c r="F63" s="36"/>
      <c r="G63" s="36"/>
      <c r="H63" s="27" t="s">
        <v>144</v>
      </c>
    </row>
    <row r="64" spans="1:8" x14ac:dyDescent="0.2">
      <c r="A64" s="25"/>
      <c r="B64" s="25"/>
      <c r="C64" s="26" t="s">
        <v>10</v>
      </c>
      <c r="D64" s="25"/>
      <c r="E64" s="25"/>
      <c r="F64" s="36"/>
      <c r="G64" s="36"/>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153</v>
      </c>
      <c r="D67" s="25"/>
      <c r="E67" s="25"/>
      <c r="F67" s="25"/>
      <c r="G67" s="25"/>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154</v>
      </c>
      <c r="D70" s="25"/>
      <c r="E70" s="25"/>
      <c r="F70" s="25"/>
      <c r="G70" s="25"/>
      <c r="H70" s="27" t="s">
        <v>144</v>
      </c>
    </row>
    <row r="71" spans="1:8" x14ac:dyDescent="0.2">
      <c r="A71" s="25"/>
      <c r="B71" s="25"/>
      <c r="C71" s="26" t="s">
        <v>143</v>
      </c>
      <c r="D71" s="25"/>
      <c r="E71" s="25" t="s">
        <v>144</v>
      </c>
      <c r="F71" s="37" t="s">
        <v>146</v>
      </c>
      <c r="G71" s="34">
        <v>0</v>
      </c>
      <c r="H71" s="27" t="s">
        <v>144</v>
      </c>
    </row>
    <row r="72" spans="1:8" x14ac:dyDescent="0.2">
      <c r="A72" s="25"/>
      <c r="B72" s="25"/>
      <c r="C72" s="35"/>
      <c r="D72" s="25"/>
      <c r="E72" s="25"/>
      <c r="F72" s="36"/>
      <c r="G72" s="36"/>
      <c r="H72" s="27" t="s">
        <v>144</v>
      </c>
    </row>
    <row r="73" spans="1:8" x14ac:dyDescent="0.2">
      <c r="A73" s="25"/>
      <c r="B73" s="25"/>
      <c r="C73" s="26" t="s">
        <v>155</v>
      </c>
      <c r="D73" s="25"/>
      <c r="E73" s="25"/>
      <c r="F73" s="36"/>
      <c r="G73" s="36"/>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156</v>
      </c>
      <c r="D76" s="25"/>
      <c r="E76" s="25"/>
      <c r="F76" s="33">
        <v>0</v>
      </c>
      <c r="G76" s="34">
        <v>0</v>
      </c>
      <c r="H76" s="27" t="s">
        <v>144</v>
      </c>
    </row>
    <row r="77" spans="1:8" x14ac:dyDescent="0.2">
      <c r="A77" s="25"/>
      <c r="B77" s="25"/>
      <c r="C77" s="35"/>
      <c r="D77" s="25"/>
      <c r="E77" s="25"/>
      <c r="F77" s="36"/>
      <c r="G77" s="36"/>
      <c r="H77" s="27" t="s">
        <v>144</v>
      </c>
    </row>
    <row r="78" spans="1:8" x14ac:dyDescent="0.2">
      <c r="A78" s="25"/>
      <c r="B78" s="25"/>
      <c r="C78" s="26" t="s">
        <v>157</v>
      </c>
      <c r="D78" s="25"/>
      <c r="E78" s="25"/>
      <c r="F78" s="36"/>
      <c r="G78" s="36"/>
      <c r="H78" s="27" t="s">
        <v>144</v>
      </c>
    </row>
    <row r="79" spans="1:8" x14ac:dyDescent="0.2">
      <c r="A79" s="25"/>
      <c r="B79" s="25"/>
      <c r="C79" s="26" t="s">
        <v>158</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159</v>
      </c>
      <c r="D82" s="25"/>
      <c r="E82" s="25"/>
      <c r="F82" s="36"/>
      <c r="G82" s="36"/>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160</v>
      </c>
      <c r="D85" s="25"/>
      <c r="E85" s="25"/>
      <c r="F85" s="36"/>
      <c r="G85" s="36"/>
      <c r="H85" s="27" t="s">
        <v>144</v>
      </c>
    </row>
    <row r="86" spans="1:8" x14ac:dyDescent="0.2">
      <c r="A86" s="25"/>
      <c r="B86" s="25"/>
      <c r="C86" s="26" t="s">
        <v>143</v>
      </c>
      <c r="D86" s="25"/>
      <c r="E86" s="25" t="s">
        <v>144</v>
      </c>
      <c r="F86" s="37" t="s">
        <v>146</v>
      </c>
      <c r="G86" s="34">
        <v>0</v>
      </c>
      <c r="H86" s="27" t="s">
        <v>144</v>
      </c>
    </row>
    <row r="87" spans="1:8" x14ac:dyDescent="0.2">
      <c r="A87" s="25"/>
      <c r="B87" s="25"/>
      <c r="C87" s="35"/>
      <c r="D87" s="25"/>
      <c r="E87" s="25"/>
      <c r="F87" s="36"/>
      <c r="G87" s="36"/>
      <c r="H87" s="27" t="s">
        <v>144</v>
      </c>
    </row>
    <row r="88" spans="1:8" x14ac:dyDescent="0.2">
      <c r="A88" s="25"/>
      <c r="B88" s="25"/>
      <c r="C88" s="26" t="s">
        <v>161</v>
      </c>
      <c r="D88" s="25"/>
      <c r="E88" s="25"/>
      <c r="F88" s="36"/>
      <c r="G88" s="36"/>
      <c r="H88" s="27" t="s">
        <v>144</v>
      </c>
    </row>
    <row r="89" spans="1:8" x14ac:dyDescent="0.2">
      <c r="A89" s="28">
        <v>1</v>
      </c>
      <c r="B89" s="29"/>
      <c r="C89" s="29" t="s">
        <v>162</v>
      </c>
      <c r="D89" s="29"/>
      <c r="E89" s="39"/>
      <c r="F89" s="31">
        <v>144.612393</v>
      </c>
      <c r="G89" s="32">
        <v>4.649586E-2</v>
      </c>
      <c r="H89" s="27">
        <v>5.95</v>
      </c>
    </row>
    <row r="90" spans="1:8" x14ac:dyDescent="0.2">
      <c r="A90" s="25"/>
      <c r="B90" s="25"/>
      <c r="C90" s="26" t="s">
        <v>143</v>
      </c>
      <c r="D90" s="25"/>
      <c r="E90" s="25" t="s">
        <v>144</v>
      </c>
      <c r="F90" s="33">
        <v>144.612393</v>
      </c>
      <c r="G90" s="34">
        <v>4.649586E-2</v>
      </c>
      <c r="H90" s="27" t="s">
        <v>144</v>
      </c>
    </row>
    <row r="91" spans="1:8" x14ac:dyDescent="0.2">
      <c r="A91" s="25"/>
      <c r="B91" s="25"/>
      <c r="C91" s="35"/>
      <c r="D91" s="25"/>
      <c r="E91" s="25"/>
      <c r="F91" s="36"/>
      <c r="G91" s="36"/>
      <c r="H91" s="27" t="s">
        <v>144</v>
      </c>
    </row>
    <row r="92" spans="1:8" x14ac:dyDescent="0.2">
      <c r="A92" s="25"/>
      <c r="B92" s="25"/>
      <c r="C92" s="26" t="s">
        <v>163</v>
      </c>
      <c r="D92" s="25"/>
      <c r="E92" s="25"/>
      <c r="F92" s="33">
        <v>144.612393</v>
      </c>
      <c r="G92" s="34">
        <v>4.649586E-2</v>
      </c>
      <c r="H92" s="27" t="s">
        <v>144</v>
      </c>
    </row>
    <row r="93" spans="1:8" x14ac:dyDescent="0.2">
      <c r="A93" s="25"/>
      <c r="B93" s="25"/>
      <c r="C93" s="36"/>
      <c r="D93" s="25"/>
      <c r="E93" s="25"/>
      <c r="F93" s="25"/>
      <c r="G93" s="25"/>
      <c r="H93" s="27" t="s">
        <v>144</v>
      </c>
    </row>
    <row r="94" spans="1:8" x14ac:dyDescent="0.2">
      <c r="A94" s="25"/>
      <c r="B94" s="25"/>
      <c r="C94" s="26" t="s">
        <v>164</v>
      </c>
      <c r="D94" s="25"/>
      <c r="E94" s="25"/>
      <c r="F94" s="25"/>
      <c r="G94" s="25"/>
      <c r="H94" s="27" t="s">
        <v>144</v>
      </c>
    </row>
    <row r="95" spans="1:8" x14ac:dyDescent="0.2">
      <c r="A95" s="25"/>
      <c r="B95" s="25"/>
      <c r="C95" s="26" t="s">
        <v>165</v>
      </c>
      <c r="D95" s="25"/>
      <c r="E95" s="25"/>
      <c r="F95" s="25"/>
      <c r="G95" s="25"/>
      <c r="H95" s="27" t="s">
        <v>144</v>
      </c>
    </row>
    <row r="96" spans="1:8" x14ac:dyDescent="0.2">
      <c r="A96" s="25"/>
      <c r="B96" s="25"/>
      <c r="C96" s="26" t="s">
        <v>143</v>
      </c>
      <c r="D96" s="25"/>
      <c r="E96" s="25" t="s">
        <v>144</v>
      </c>
      <c r="F96" s="37" t="s">
        <v>146</v>
      </c>
      <c r="G96" s="34">
        <v>0</v>
      </c>
      <c r="H96" s="27" t="s">
        <v>144</v>
      </c>
    </row>
    <row r="97" spans="1:17" x14ac:dyDescent="0.2">
      <c r="A97" s="25"/>
      <c r="B97" s="25"/>
      <c r="C97" s="35"/>
      <c r="D97" s="25"/>
      <c r="E97" s="25"/>
      <c r="F97" s="36"/>
      <c r="G97" s="36"/>
      <c r="H97" s="27" t="s">
        <v>144</v>
      </c>
    </row>
    <row r="98" spans="1:17" x14ac:dyDescent="0.2">
      <c r="A98" s="25"/>
      <c r="B98" s="25"/>
      <c r="C98" s="26" t="s">
        <v>166</v>
      </c>
      <c r="D98" s="25"/>
      <c r="E98" s="25"/>
      <c r="F98" s="25"/>
      <c r="G98" s="25"/>
      <c r="H98" s="27" t="s">
        <v>144</v>
      </c>
    </row>
    <row r="99" spans="1:17" x14ac:dyDescent="0.2">
      <c r="A99" s="25"/>
      <c r="B99" s="25"/>
      <c r="C99" s="26" t="s">
        <v>167</v>
      </c>
      <c r="D99" s="25"/>
      <c r="E99" s="25"/>
      <c r="F99" s="25"/>
      <c r="G99" s="25"/>
      <c r="H99" s="27" t="s">
        <v>144</v>
      </c>
    </row>
    <row r="100" spans="1:17" x14ac:dyDescent="0.2">
      <c r="A100" s="25"/>
      <c r="B100" s="25"/>
      <c r="C100" s="26" t="s">
        <v>143</v>
      </c>
      <c r="D100" s="25"/>
      <c r="E100" s="25" t="s">
        <v>144</v>
      </c>
      <c r="F100" s="37" t="s">
        <v>146</v>
      </c>
      <c r="G100" s="34">
        <v>0</v>
      </c>
      <c r="H100" s="27" t="s">
        <v>144</v>
      </c>
    </row>
    <row r="101" spans="1:17" x14ac:dyDescent="0.2">
      <c r="A101" s="25"/>
      <c r="B101" s="25"/>
      <c r="C101" s="35"/>
      <c r="D101" s="25"/>
      <c r="E101" s="25"/>
      <c r="F101" s="36"/>
      <c r="G101" s="36"/>
      <c r="H101" s="27" t="s">
        <v>144</v>
      </c>
    </row>
    <row r="102" spans="1:17" x14ac:dyDescent="0.2">
      <c r="A102" s="25"/>
      <c r="B102" s="25"/>
      <c r="C102" s="26" t="s">
        <v>168</v>
      </c>
      <c r="D102" s="25"/>
      <c r="E102" s="25"/>
      <c r="F102" s="36"/>
      <c r="G102" s="36"/>
      <c r="H102" s="27" t="s">
        <v>144</v>
      </c>
    </row>
    <row r="103" spans="1:17" x14ac:dyDescent="0.2">
      <c r="A103" s="25"/>
      <c r="B103" s="25"/>
      <c r="C103" s="26" t="s">
        <v>143</v>
      </c>
      <c r="D103" s="25"/>
      <c r="E103" s="25" t="s">
        <v>144</v>
      </c>
      <c r="F103" s="37" t="s">
        <v>146</v>
      </c>
      <c r="G103" s="34">
        <v>0</v>
      </c>
      <c r="H103" s="27" t="s">
        <v>144</v>
      </c>
    </row>
    <row r="104" spans="1:17" x14ac:dyDescent="0.2">
      <c r="A104" s="25"/>
      <c r="B104" s="25"/>
      <c r="C104" s="35"/>
      <c r="D104" s="25"/>
      <c r="E104" s="25"/>
      <c r="F104" s="36"/>
      <c r="G104" s="36"/>
      <c r="H104" s="27" t="s">
        <v>144</v>
      </c>
    </row>
    <row r="105" spans="1:17" x14ac:dyDescent="0.2">
      <c r="A105" s="39"/>
      <c r="B105" s="29"/>
      <c r="C105" s="29" t="s">
        <v>169</v>
      </c>
      <c r="D105" s="29"/>
      <c r="E105" s="39"/>
      <c r="F105" s="31">
        <v>-0.86611046999999997</v>
      </c>
      <c r="G105" s="32">
        <v>-2.7847000000000001E-4</v>
      </c>
      <c r="H105" s="27" t="s">
        <v>144</v>
      </c>
    </row>
    <row r="106" spans="1:17" x14ac:dyDescent="0.2">
      <c r="A106" s="35"/>
      <c r="B106" s="35"/>
      <c r="C106" s="26" t="s">
        <v>170</v>
      </c>
      <c r="D106" s="36"/>
      <c r="E106" s="36"/>
      <c r="F106" s="33">
        <v>3110.2209933300001</v>
      </c>
      <c r="G106" s="40">
        <v>1</v>
      </c>
      <c r="H106" s="27" t="s">
        <v>144</v>
      </c>
    </row>
    <row r="107" spans="1:17" x14ac:dyDescent="0.2">
      <c r="A107" s="48"/>
      <c r="B107" s="48"/>
      <c r="C107" s="97"/>
      <c r="D107" s="49"/>
      <c r="E107" s="49"/>
      <c r="F107" s="98"/>
      <c r="G107" s="99"/>
      <c r="H107" s="100"/>
    </row>
    <row r="108" spans="1:17" x14ac:dyDescent="0.2">
      <c r="A108" s="43"/>
      <c r="B108" s="242" t="s">
        <v>873</v>
      </c>
      <c r="C108" s="242"/>
      <c r="D108" s="242"/>
      <c r="E108" s="242"/>
      <c r="F108" s="242"/>
      <c r="G108" s="242"/>
      <c r="H108" s="242"/>
      <c r="J108" s="45"/>
    </row>
    <row r="109" spans="1:17" x14ac:dyDescent="0.2">
      <c r="A109" s="43"/>
      <c r="B109" s="242" t="s">
        <v>874</v>
      </c>
      <c r="C109" s="242"/>
      <c r="D109" s="242"/>
      <c r="E109" s="242"/>
      <c r="F109" s="242"/>
      <c r="G109" s="242"/>
      <c r="H109" s="242"/>
      <c r="J109" s="45"/>
    </row>
    <row r="110" spans="1:17" x14ac:dyDescent="0.2">
      <c r="A110" s="43"/>
      <c r="B110" s="242" t="s">
        <v>875</v>
      </c>
      <c r="C110" s="242"/>
      <c r="D110" s="242"/>
      <c r="E110" s="242"/>
      <c r="F110" s="242"/>
      <c r="G110" s="242"/>
      <c r="H110" s="242"/>
      <c r="J110" s="45"/>
    </row>
    <row r="111" spans="1:17" s="47" customFormat="1" ht="66.75" customHeight="1" x14ac:dyDescent="0.25">
      <c r="A111" s="46"/>
      <c r="B111" s="243" t="s">
        <v>876</v>
      </c>
      <c r="C111" s="243"/>
      <c r="D111" s="243"/>
      <c r="E111" s="243"/>
      <c r="F111" s="243"/>
      <c r="G111" s="243"/>
      <c r="H111" s="243"/>
      <c r="I111"/>
      <c r="J111" s="45"/>
      <c r="K111"/>
      <c r="L111"/>
      <c r="M111"/>
      <c r="N111"/>
      <c r="O111"/>
      <c r="P111"/>
      <c r="Q111"/>
    </row>
    <row r="112" spans="1:17" x14ac:dyDescent="0.2">
      <c r="A112" s="43"/>
      <c r="B112" s="242" t="s">
        <v>877</v>
      </c>
      <c r="C112" s="242"/>
      <c r="D112" s="242"/>
      <c r="E112" s="242"/>
      <c r="F112" s="242"/>
      <c r="G112" s="242"/>
      <c r="H112" s="242"/>
      <c r="J112" s="45"/>
    </row>
    <row r="113" spans="1:10" x14ac:dyDescent="0.2">
      <c r="A113" s="48"/>
      <c r="B113" s="48"/>
      <c r="C113" s="48"/>
      <c r="D113" s="49"/>
      <c r="E113" s="49"/>
      <c r="F113" s="49"/>
      <c r="G113" s="49"/>
    </row>
    <row r="114" spans="1:10" x14ac:dyDescent="0.2">
      <c r="A114" s="48"/>
      <c r="B114" s="244" t="s">
        <v>171</v>
      </c>
      <c r="C114" s="245"/>
      <c r="D114" s="246"/>
      <c r="E114" s="50"/>
      <c r="F114" s="49"/>
      <c r="G114" s="49"/>
    </row>
    <row r="115" spans="1:10" ht="27.75" customHeight="1" x14ac:dyDescent="0.2">
      <c r="A115" s="48"/>
      <c r="B115" s="239" t="s">
        <v>172</v>
      </c>
      <c r="C115" s="240"/>
      <c r="D115" s="26" t="s">
        <v>173</v>
      </c>
      <c r="E115" s="50"/>
      <c r="F115" s="49"/>
      <c r="G115" s="49"/>
    </row>
    <row r="116" spans="1:10" ht="12.75" customHeight="1" x14ac:dyDescent="0.2">
      <c r="A116" s="43"/>
      <c r="B116" s="237" t="s">
        <v>879</v>
      </c>
      <c r="C116" s="238"/>
      <c r="D116" s="51" t="s">
        <v>173</v>
      </c>
      <c r="E116" s="52"/>
      <c r="F116" s="53"/>
      <c r="G116" s="53"/>
    </row>
    <row r="117" spans="1:10" x14ac:dyDescent="0.2">
      <c r="A117" s="48"/>
      <c r="B117" s="239" t="s">
        <v>174</v>
      </c>
      <c r="C117" s="240"/>
      <c r="D117" s="36" t="s">
        <v>144</v>
      </c>
      <c r="E117" s="50"/>
      <c r="F117" s="49"/>
      <c r="G117" s="49"/>
    </row>
    <row r="118" spans="1:10" x14ac:dyDescent="0.2">
      <c r="A118" s="54"/>
      <c r="B118" s="55" t="s">
        <v>144</v>
      </c>
      <c r="C118" s="55" t="s">
        <v>878</v>
      </c>
      <c r="D118" s="55" t="s">
        <v>175</v>
      </c>
      <c r="E118" s="54"/>
      <c r="F118" s="54"/>
      <c r="G118" s="54"/>
      <c r="J118" s="45"/>
    </row>
    <row r="119" spans="1:10" x14ac:dyDescent="0.2">
      <c r="A119" s="54"/>
      <c r="B119" s="56" t="s">
        <v>176</v>
      </c>
      <c r="C119" s="57">
        <v>45747</v>
      </c>
      <c r="D119" s="57">
        <v>45777</v>
      </c>
      <c r="E119" s="54"/>
      <c r="F119" s="54"/>
      <c r="G119" s="54"/>
      <c r="J119" s="45"/>
    </row>
    <row r="120" spans="1:10" x14ac:dyDescent="0.2">
      <c r="A120" s="58"/>
      <c r="B120" s="29" t="s">
        <v>177</v>
      </c>
      <c r="C120" s="59">
        <v>24.893999999999998</v>
      </c>
      <c r="D120" s="59">
        <v>25.937100000000001</v>
      </c>
      <c r="E120" s="58"/>
      <c r="F120" s="60"/>
      <c r="G120" s="61"/>
    </row>
    <row r="121" spans="1:10" x14ac:dyDescent="0.2">
      <c r="A121" s="58"/>
      <c r="B121" s="29" t="s">
        <v>909</v>
      </c>
      <c r="C121" s="59">
        <v>23.699100000000001</v>
      </c>
      <c r="D121" s="59">
        <v>24.692</v>
      </c>
      <c r="E121" s="58"/>
      <c r="F121" s="60"/>
      <c r="G121" s="61"/>
    </row>
    <row r="122" spans="1:10" x14ac:dyDescent="0.2">
      <c r="A122" s="58"/>
      <c r="B122" s="29" t="s">
        <v>178</v>
      </c>
      <c r="C122" s="59">
        <v>24.1326</v>
      </c>
      <c r="D122" s="59">
        <v>25.141100000000002</v>
      </c>
      <c r="E122" s="58"/>
      <c r="F122" s="60"/>
      <c r="G122" s="61"/>
    </row>
    <row r="123" spans="1:10" x14ac:dyDescent="0.2">
      <c r="A123" s="58"/>
      <c r="B123" s="29" t="s">
        <v>910</v>
      </c>
      <c r="C123" s="59">
        <v>22.941199999999998</v>
      </c>
      <c r="D123" s="59">
        <v>23.900099999999998</v>
      </c>
      <c r="E123" s="58"/>
      <c r="F123" s="60"/>
      <c r="G123" s="61"/>
    </row>
    <row r="124" spans="1:10" x14ac:dyDescent="0.2">
      <c r="A124" s="58"/>
      <c r="B124" s="58"/>
      <c r="C124" s="58"/>
      <c r="D124" s="58"/>
      <c r="E124" s="58"/>
      <c r="F124" s="58"/>
      <c r="G124" s="58"/>
    </row>
    <row r="125" spans="1:10" x14ac:dyDescent="0.2">
      <c r="A125" s="54"/>
      <c r="B125" s="237" t="s">
        <v>880</v>
      </c>
      <c r="C125" s="238"/>
      <c r="D125" s="51" t="s">
        <v>173</v>
      </c>
      <c r="E125" s="54"/>
      <c r="F125" s="54"/>
      <c r="G125" s="54"/>
    </row>
    <row r="126" spans="1:10" x14ac:dyDescent="0.2">
      <c r="A126" s="54"/>
      <c r="B126" s="93"/>
      <c r="C126" s="93"/>
      <c r="D126" s="93"/>
      <c r="E126" s="54"/>
      <c r="F126" s="54"/>
      <c r="G126" s="54"/>
    </row>
    <row r="127" spans="1:10" x14ac:dyDescent="0.2">
      <c r="A127" s="54"/>
      <c r="B127" s="237" t="s">
        <v>179</v>
      </c>
      <c r="C127" s="238"/>
      <c r="D127" s="51" t="s">
        <v>173</v>
      </c>
      <c r="E127" s="65"/>
      <c r="F127" s="54"/>
      <c r="G127" s="54"/>
    </row>
    <row r="128" spans="1:10" x14ac:dyDescent="0.2">
      <c r="A128" s="54"/>
      <c r="B128" s="237" t="s">
        <v>180</v>
      </c>
      <c r="C128" s="238"/>
      <c r="D128" s="51" t="s">
        <v>173</v>
      </c>
      <c r="E128" s="65"/>
      <c r="F128" s="54"/>
      <c r="G128" s="54"/>
    </row>
    <row r="129" spans="1:10" x14ac:dyDescent="0.2">
      <c r="A129" s="54"/>
      <c r="B129" s="237" t="s">
        <v>181</v>
      </c>
      <c r="C129" s="238"/>
      <c r="D129" s="51" t="s">
        <v>173</v>
      </c>
      <c r="E129" s="65"/>
      <c r="F129" s="54"/>
      <c r="G129" s="54"/>
    </row>
    <row r="130" spans="1:10" x14ac:dyDescent="0.2">
      <c r="A130" s="54"/>
      <c r="B130" s="237" t="s">
        <v>182</v>
      </c>
      <c r="C130" s="238"/>
      <c r="D130" s="66">
        <v>0.24538848518558801</v>
      </c>
      <c r="E130" s="54"/>
      <c r="F130" s="44"/>
      <c r="G130" s="64"/>
    </row>
    <row r="132" spans="1:10" x14ac:dyDescent="0.2">
      <c r="B132" s="236" t="s">
        <v>881</v>
      </c>
      <c r="C132" s="236"/>
    </row>
    <row r="134" spans="1:10" ht="153.75" customHeight="1" x14ac:dyDescent="0.2"/>
    <row r="137" spans="1:10" x14ac:dyDescent="0.2">
      <c r="B137" s="67" t="s">
        <v>882</v>
      </c>
      <c r="C137" s="68"/>
      <c r="D137" s="67"/>
    </row>
    <row r="138" spans="1:10" x14ac:dyDescent="0.2">
      <c r="B138" s="67" t="s">
        <v>889</v>
      </c>
      <c r="D138" s="67"/>
    </row>
    <row r="139" spans="1:10" ht="165" customHeight="1" x14ac:dyDescent="0.2"/>
    <row r="141" spans="1:10" x14ac:dyDescent="0.2">
      <c r="J141" s="24"/>
    </row>
  </sheetData>
  <mergeCells count="18">
    <mergeCell ref="B116:C116"/>
    <mergeCell ref="B117:C117"/>
    <mergeCell ref="B127:C127"/>
    <mergeCell ref="B110:H110"/>
    <mergeCell ref="B111:H111"/>
    <mergeCell ref="B112:H112"/>
    <mergeCell ref="B114:D114"/>
    <mergeCell ref="B115:C115"/>
    <mergeCell ref="A1:H1"/>
    <mergeCell ref="A2:H2"/>
    <mergeCell ref="A3:H3"/>
    <mergeCell ref="B108:H108"/>
    <mergeCell ref="B109:H109"/>
    <mergeCell ref="B132:C132"/>
    <mergeCell ref="B129:C129"/>
    <mergeCell ref="B130:C130"/>
    <mergeCell ref="B125:C125"/>
    <mergeCell ref="B128:C128"/>
  </mergeCells>
  <hyperlinks>
    <hyperlink ref="I1" location="Index!B2" display="Index" xr:uid="{AEEC8873-A36E-42D8-8E04-F3E6177DE07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42AC-C80A-40F0-9B5D-C6995CC7A381}">
  <sheetPr>
    <outlinePr summaryBelow="0" summaryRight="0"/>
  </sheetPr>
  <dimension ref="A1:Q142"/>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418</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1960</v>
      </c>
      <c r="F7" s="31">
        <v>120.1088</v>
      </c>
      <c r="G7" s="32">
        <v>5.9018370000000001E-2</v>
      </c>
      <c r="H7" s="27" t="s">
        <v>144</v>
      </c>
    </row>
    <row r="8" spans="1:9" x14ac:dyDescent="0.2">
      <c r="A8" s="28">
        <v>2</v>
      </c>
      <c r="B8" s="29" t="s">
        <v>364</v>
      </c>
      <c r="C8" s="29" t="s">
        <v>365</v>
      </c>
      <c r="D8" s="29" t="s">
        <v>55</v>
      </c>
      <c r="E8" s="30">
        <v>5638</v>
      </c>
      <c r="F8" s="31">
        <v>112.991158</v>
      </c>
      <c r="G8" s="32">
        <v>5.5520939999999998E-2</v>
      </c>
      <c r="H8" s="27" t="s">
        <v>144</v>
      </c>
    </row>
    <row r="9" spans="1:9" x14ac:dyDescent="0.2">
      <c r="A9" s="28">
        <v>3</v>
      </c>
      <c r="B9" s="29" t="s">
        <v>360</v>
      </c>
      <c r="C9" s="29" t="s">
        <v>361</v>
      </c>
      <c r="D9" s="29" t="s">
        <v>196</v>
      </c>
      <c r="E9" s="30">
        <v>21323</v>
      </c>
      <c r="F9" s="31">
        <v>107.6704885</v>
      </c>
      <c r="G9" s="32">
        <v>5.2906500000000002E-2</v>
      </c>
      <c r="H9" s="27" t="s">
        <v>144</v>
      </c>
    </row>
    <row r="10" spans="1:9" x14ac:dyDescent="0.2">
      <c r="A10" s="28">
        <v>4</v>
      </c>
      <c r="B10" s="29" t="s">
        <v>340</v>
      </c>
      <c r="C10" s="29" t="s">
        <v>341</v>
      </c>
      <c r="D10" s="29" t="s">
        <v>267</v>
      </c>
      <c r="E10" s="30">
        <v>6568</v>
      </c>
      <c r="F10" s="31">
        <v>104.03712</v>
      </c>
      <c r="G10" s="32">
        <v>5.1121159999999999E-2</v>
      </c>
      <c r="H10" s="27" t="s">
        <v>144</v>
      </c>
    </row>
    <row r="11" spans="1:9" x14ac:dyDescent="0.2">
      <c r="A11" s="28">
        <v>5</v>
      </c>
      <c r="B11" s="29" t="s">
        <v>362</v>
      </c>
      <c r="C11" s="29" t="s">
        <v>363</v>
      </c>
      <c r="D11" s="29" t="s">
        <v>223</v>
      </c>
      <c r="E11" s="30">
        <v>30085</v>
      </c>
      <c r="F11" s="31">
        <v>95.219025000000002</v>
      </c>
      <c r="G11" s="32">
        <v>4.6788179999999999E-2</v>
      </c>
      <c r="H11" s="27" t="s">
        <v>144</v>
      </c>
    </row>
    <row r="12" spans="1:9" ht="25.5" x14ac:dyDescent="0.2">
      <c r="A12" s="28">
        <v>6</v>
      </c>
      <c r="B12" s="29" t="s">
        <v>368</v>
      </c>
      <c r="C12" s="29" t="s">
        <v>369</v>
      </c>
      <c r="D12" s="29" t="s">
        <v>270</v>
      </c>
      <c r="E12" s="30">
        <v>1976</v>
      </c>
      <c r="F12" s="31">
        <v>89.346816000000004</v>
      </c>
      <c r="G12" s="32">
        <v>4.3902719999999999E-2</v>
      </c>
      <c r="H12" s="27" t="s">
        <v>144</v>
      </c>
    </row>
    <row r="13" spans="1:9" x14ac:dyDescent="0.2">
      <c r="A13" s="28">
        <v>7</v>
      </c>
      <c r="B13" s="29" t="s">
        <v>73</v>
      </c>
      <c r="C13" s="29" t="s">
        <v>74</v>
      </c>
      <c r="D13" s="29" t="s">
        <v>72</v>
      </c>
      <c r="E13" s="30">
        <v>10955</v>
      </c>
      <c r="F13" s="31">
        <v>80.261807500000003</v>
      </c>
      <c r="G13" s="32">
        <v>3.9438580000000001E-2</v>
      </c>
      <c r="H13" s="27" t="s">
        <v>144</v>
      </c>
    </row>
    <row r="14" spans="1:9" x14ac:dyDescent="0.2">
      <c r="A14" s="28">
        <v>8</v>
      </c>
      <c r="B14" s="29" t="s">
        <v>366</v>
      </c>
      <c r="C14" s="29" t="s">
        <v>367</v>
      </c>
      <c r="D14" s="29" t="s">
        <v>28</v>
      </c>
      <c r="E14" s="30">
        <v>22305</v>
      </c>
      <c r="F14" s="31">
        <v>78.792412499999998</v>
      </c>
      <c r="G14" s="32">
        <v>3.8716559999999997E-2</v>
      </c>
      <c r="H14" s="27" t="s">
        <v>144</v>
      </c>
    </row>
    <row r="15" spans="1:9" x14ac:dyDescent="0.2">
      <c r="A15" s="28">
        <v>9</v>
      </c>
      <c r="B15" s="29" t="s">
        <v>370</v>
      </c>
      <c r="C15" s="29" t="s">
        <v>371</v>
      </c>
      <c r="D15" s="29" t="s">
        <v>28</v>
      </c>
      <c r="E15" s="30">
        <v>178820</v>
      </c>
      <c r="F15" s="31">
        <v>76.230965999999995</v>
      </c>
      <c r="G15" s="32">
        <v>3.745793E-2</v>
      </c>
      <c r="H15" s="27" t="s">
        <v>144</v>
      </c>
    </row>
    <row r="16" spans="1:9" x14ac:dyDescent="0.2">
      <c r="A16" s="28">
        <v>10</v>
      </c>
      <c r="B16" s="29" t="s">
        <v>374</v>
      </c>
      <c r="C16" s="29" t="s">
        <v>375</v>
      </c>
      <c r="D16" s="29" t="s">
        <v>28</v>
      </c>
      <c r="E16" s="30">
        <v>101192</v>
      </c>
      <c r="F16" s="31">
        <v>67.748043999999993</v>
      </c>
      <c r="G16" s="32">
        <v>3.3289640000000002E-2</v>
      </c>
      <c r="H16" s="27" t="s">
        <v>144</v>
      </c>
    </row>
    <row r="17" spans="1:8" x14ac:dyDescent="0.2">
      <c r="A17" s="28">
        <v>11</v>
      </c>
      <c r="B17" s="29" t="s">
        <v>372</v>
      </c>
      <c r="C17" s="29" t="s">
        <v>373</v>
      </c>
      <c r="D17" s="29" t="s">
        <v>55</v>
      </c>
      <c r="E17" s="30">
        <v>27896</v>
      </c>
      <c r="F17" s="31">
        <v>64.819145599999999</v>
      </c>
      <c r="G17" s="32">
        <v>3.1850459999999997E-2</v>
      </c>
      <c r="H17" s="27" t="s">
        <v>144</v>
      </c>
    </row>
    <row r="18" spans="1:8" x14ac:dyDescent="0.2">
      <c r="A18" s="28">
        <v>12</v>
      </c>
      <c r="B18" s="29" t="s">
        <v>237</v>
      </c>
      <c r="C18" s="29" t="s">
        <v>238</v>
      </c>
      <c r="D18" s="29" t="s">
        <v>95</v>
      </c>
      <c r="E18" s="30">
        <v>700</v>
      </c>
      <c r="F18" s="31">
        <v>63.6965</v>
      </c>
      <c r="G18" s="32">
        <v>3.1298819999999998E-2</v>
      </c>
      <c r="H18" s="27" t="s">
        <v>144</v>
      </c>
    </row>
    <row r="19" spans="1:8" ht="25.5" x14ac:dyDescent="0.2">
      <c r="A19" s="28">
        <v>13</v>
      </c>
      <c r="B19" s="29" t="s">
        <v>376</v>
      </c>
      <c r="C19" s="29" t="s">
        <v>377</v>
      </c>
      <c r="D19" s="29" t="s">
        <v>193</v>
      </c>
      <c r="E19" s="30">
        <v>1238</v>
      </c>
      <c r="F19" s="31">
        <v>62.91516</v>
      </c>
      <c r="G19" s="32">
        <v>3.091489E-2</v>
      </c>
      <c r="H19" s="27" t="s">
        <v>144</v>
      </c>
    </row>
    <row r="20" spans="1:8" x14ac:dyDescent="0.2">
      <c r="A20" s="28">
        <v>14</v>
      </c>
      <c r="B20" s="29" t="s">
        <v>128</v>
      </c>
      <c r="C20" s="29" t="s">
        <v>129</v>
      </c>
      <c r="D20" s="29" t="s">
        <v>72</v>
      </c>
      <c r="E20" s="30">
        <v>1987</v>
      </c>
      <c r="F20" s="31">
        <v>60.873731999999997</v>
      </c>
      <c r="G20" s="32">
        <v>2.9911779999999999E-2</v>
      </c>
      <c r="H20" s="27" t="s">
        <v>144</v>
      </c>
    </row>
    <row r="21" spans="1:8" ht="25.5" x14ac:dyDescent="0.2">
      <c r="A21" s="28">
        <v>15</v>
      </c>
      <c r="B21" s="29" t="s">
        <v>394</v>
      </c>
      <c r="C21" s="29" t="s">
        <v>395</v>
      </c>
      <c r="D21" s="29" t="s">
        <v>193</v>
      </c>
      <c r="E21" s="30">
        <v>9440</v>
      </c>
      <c r="F21" s="31">
        <v>57.003439999999998</v>
      </c>
      <c r="G21" s="32">
        <v>2.801002E-2</v>
      </c>
      <c r="H21" s="27" t="s">
        <v>144</v>
      </c>
    </row>
    <row r="22" spans="1:8" ht="25.5" x14ac:dyDescent="0.2">
      <c r="A22" s="28">
        <v>16</v>
      </c>
      <c r="B22" s="29" t="s">
        <v>382</v>
      </c>
      <c r="C22" s="29" t="s">
        <v>383</v>
      </c>
      <c r="D22" s="29" t="s">
        <v>384</v>
      </c>
      <c r="E22" s="30">
        <v>14767</v>
      </c>
      <c r="F22" s="31">
        <v>49.838625</v>
      </c>
      <c r="G22" s="32">
        <v>2.4489420000000001E-2</v>
      </c>
      <c r="H22" s="27" t="s">
        <v>144</v>
      </c>
    </row>
    <row r="23" spans="1:8" ht="25.5" x14ac:dyDescent="0.2">
      <c r="A23" s="28">
        <v>17</v>
      </c>
      <c r="B23" s="29" t="s">
        <v>36</v>
      </c>
      <c r="C23" s="29" t="s">
        <v>37</v>
      </c>
      <c r="D23" s="29" t="s">
        <v>25</v>
      </c>
      <c r="E23" s="30">
        <v>936</v>
      </c>
      <c r="F23" s="31">
        <v>47.854872</v>
      </c>
      <c r="G23" s="32">
        <v>2.3514650000000002E-2</v>
      </c>
      <c r="H23" s="27" t="s">
        <v>144</v>
      </c>
    </row>
    <row r="24" spans="1:8" x14ac:dyDescent="0.2">
      <c r="A24" s="28">
        <v>18</v>
      </c>
      <c r="B24" s="29" t="s">
        <v>380</v>
      </c>
      <c r="C24" s="29" t="s">
        <v>381</v>
      </c>
      <c r="D24" s="29" t="s">
        <v>228</v>
      </c>
      <c r="E24" s="30">
        <v>1988</v>
      </c>
      <c r="F24" s="31">
        <v>45.968524000000002</v>
      </c>
      <c r="G24" s="32">
        <v>2.258775E-2</v>
      </c>
      <c r="H24" s="27" t="s">
        <v>144</v>
      </c>
    </row>
    <row r="25" spans="1:8" x14ac:dyDescent="0.2">
      <c r="A25" s="28">
        <v>19</v>
      </c>
      <c r="B25" s="29" t="s">
        <v>385</v>
      </c>
      <c r="C25" s="29" t="s">
        <v>386</v>
      </c>
      <c r="D25" s="29" t="s">
        <v>95</v>
      </c>
      <c r="E25" s="30">
        <v>2453</v>
      </c>
      <c r="F25" s="31">
        <v>45.726373000000002</v>
      </c>
      <c r="G25" s="32">
        <v>2.2468760000000001E-2</v>
      </c>
      <c r="H25" s="27" t="s">
        <v>144</v>
      </c>
    </row>
    <row r="26" spans="1:8" x14ac:dyDescent="0.2">
      <c r="A26" s="28">
        <v>20</v>
      </c>
      <c r="B26" s="29" t="s">
        <v>392</v>
      </c>
      <c r="C26" s="29" t="s">
        <v>393</v>
      </c>
      <c r="D26" s="29" t="s">
        <v>199</v>
      </c>
      <c r="E26" s="30">
        <v>9732</v>
      </c>
      <c r="F26" s="31">
        <v>42.217416</v>
      </c>
      <c r="G26" s="32">
        <v>2.074455E-2</v>
      </c>
      <c r="H26" s="27" t="s">
        <v>144</v>
      </c>
    </row>
    <row r="27" spans="1:8" x14ac:dyDescent="0.2">
      <c r="A27" s="28">
        <v>21</v>
      </c>
      <c r="B27" s="29" t="s">
        <v>389</v>
      </c>
      <c r="C27" s="29" t="s">
        <v>390</v>
      </c>
      <c r="D27" s="29" t="s">
        <v>391</v>
      </c>
      <c r="E27" s="30">
        <v>4462</v>
      </c>
      <c r="F27" s="31">
        <v>42.049888000000003</v>
      </c>
      <c r="G27" s="32">
        <v>2.066223E-2</v>
      </c>
      <c r="H27" s="27" t="s">
        <v>144</v>
      </c>
    </row>
    <row r="28" spans="1:8" ht="25.5" x14ac:dyDescent="0.2">
      <c r="A28" s="28">
        <v>22</v>
      </c>
      <c r="B28" s="29" t="s">
        <v>378</v>
      </c>
      <c r="C28" s="29" t="s">
        <v>379</v>
      </c>
      <c r="D28" s="29" t="s">
        <v>193</v>
      </c>
      <c r="E28" s="30">
        <v>2376</v>
      </c>
      <c r="F28" s="31">
        <v>38.310623999999997</v>
      </c>
      <c r="G28" s="32">
        <v>1.8824850000000001E-2</v>
      </c>
      <c r="H28" s="27" t="s">
        <v>144</v>
      </c>
    </row>
    <row r="29" spans="1:8" x14ac:dyDescent="0.2">
      <c r="A29" s="28">
        <v>23</v>
      </c>
      <c r="B29" s="29" t="s">
        <v>396</v>
      </c>
      <c r="C29" s="29" t="s">
        <v>397</v>
      </c>
      <c r="D29" s="29" t="s">
        <v>72</v>
      </c>
      <c r="E29" s="30">
        <v>8416</v>
      </c>
      <c r="F29" s="31">
        <v>37.131391999999998</v>
      </c>
      <c r="G29" s="32">
        <v>1.824541E-2</v>
      </c>
      <c r="H29" s="27" t="s">
        <v>144</v>
      </c>
    </row>
    <row r="30" spans="1:8" x14ac:dyDescent="0.2">
      <c r="A30" s="28">
        <v>24</v>
      </c>
      <c r="B30" s="29" t="s">
        <v>400</v>
      </c>
      <c r="C30" s="29" t="s">
        <v>401</v>
      </c>
      <c r="D30" s="29" t="s">
        <v>95</v>
      </c>
      <c r="E30" s="30">
        <v>3328</v>
      </c>
      <c r="F30" s="31">
        <v>36.226944000000003</v>
      </c>
      <c r="G30" s="32">
        <v>1.7800989999999999E-2</v>
      </c>
      <c r="H30" s="27" t="s">
        <v>144</v>
      </c>
    </row>
    <row r="31" spans="1:8" x14ac:dyDescent="0.2">
      <c r="A31" s="28">
        <v>25</v>
      </c>
      <c r="B31" s="29" t="s">
        <v>398</v>
      </c>
      <c r="C31" s="29" t="s">
        <v>399</v>
      </c>
      <c r="D31" s="29" t="s">
        <v>223</v>
      </c>
      <c r="E31" s="30">
        <v>5099</v>
      </c>
      <c r="F31" s="31">
        <v>34.198993000000002</v>
      </c>
      <c r="G31" s="32">
        <v>1.68045E-2</v>
      </c>
      <c r="H31" s="27" t="s">
        <v>144</v>
      </c>
    </row>
    <row r="32" spans="1:8" x14ac:dyDescent="0.2">
      <c r="A32" s="28">
        <v>26</v>
      </c>
      <c r="B32" s="29" t="s">
        <v>402</v>
      </c>
      <c r="C32" s="29" t="s">
        <v>403</v>
      </c>
      <c r="D32" s="29" t="s">
        <v>199</v>
      </c>
      <c r="E32" s="30">
        <v>7579</v>
      </c>
      <c r="F32" s="31">
        <v>29.573257999999999</v>
      </c>
      <c r="G32" s="32">
        <v>1.4531540000000001E-2</v>
      </c>
      <c r="H32" s="27" t="s">
        <v>144</v>
      </c>
    </row>
    <row r="33" spans="1:8" x14ac:dyDescent="0.2">
      <c r="A33" s="28">
        <v>27</v>
      </c>
      <c r="B33" s="29" t="s">
        <v>114</v>
      </c>
      <c r="C33" s="29" t="s">
        <v>115</v>
      </c>
      <c r="D33" s="29" t="s">
        <v>72</v>
      </c>
      <c r="E33" s="30">
        <v>1691</v>
      </c>
      <c r="F33" s="31">
        <v>28.511951</v>
      </c>
      <c r="G33" s="32">
        <v>1.401004E-2</v>
      </c>
      <c r="H33" s="27" t="s">
        <v>144</v>
      </c>
    </row>
    <row r="34" spans="1:8" x14ac:dyDescent="0.2">
      <c r="A34" s="28">
        <v>28</v>
      </c>
      <c r="B34" s="29" t="s">
        <v>404</v>
      </c>
      <c r="C34" s="29" t="s">
        <v>405</v>
      </c>
      <c r="D34" s="29" t="s">
        <v>61</v>
      </c>
      <c r="E34" s="30">
        <v>2508</v>
      </c>
      <c r="F34" s="31">
        <v>26.150915999999999</v>
      </c>
      <c r="G34" s="32">
        <v>1.2849889999999999E-2</v>
      </c>
      <c r="H34" s="27" t="s">
        <v>144</v>
      </c>
    </row>
    <row r="35" spans="1:8" x14ac:dyDescent="0.2">
      <c r="A35" s="28">
        <v>29</v>
      </c>
      <c r="B35" s="29" t="s">
        <v>406</v>
      </c>
      <c r="C35" s="29" t="s">
        <v>407</v>
      </c>
      <c r="D35" s="29" t="s">
        <v>139</v>
      </c>
      <c r="E35" s="30">
        <v>18454</v>
      </c>
      <c r="F35" s="31">
        <v>25.8503632</v>
      </c>
      <c r="G35" s="32">
        <v>1.27022E-2</v>
      </c>
      <c r="H35" s="27" t="s">
        <v>144</v>
      </c>
    </row>
    <row r="36" spans="1:8" x14ac:dyDescent="0.2">
      <c r="A36" s="28">
        <v>30</v>
      </c>
      <c r="B36" s="29" t="s">
        <v>408</v>
      </c>
      <c r="C36" s="29" t="s">
        <v>409</v>
      </c>
      <c r="D36" s="29" t="s">
        <v>55</v>
      </c>
      <c r="E36" s="30">
        <v>4055</v>
      </c>
      <c r="F36" s="31">
        <v>25.3843</v>
      </c>
      <c r="G36" s="32">
        <v>1.247319E-2</v>
      </c>
      <c r="H36" s="27" t="s">
        <v>144</v>
      </c>
    </row>
    <row r="37" spans="1:8" x14ac:dyDescent="0.2">
      <c r="A37" s="28">
        <v>31</v>
      </c>
      <c r="B37" s="29" t="s">
        <v>410</v>
      </c>
      <c r="C37" s="29" t="s">
        <v>411</v>
      </c>
      <c r="D37" s="29" t="s">
        <v>267</v>
      </c>
      <c r="E37" s="30">
        <v>7431</v>
      </c>
      <c r="F37" s="31">
        <v>23.3073315</v>
      </c>
      <c r="G37" s="32">
        <v>1.145262E-2</v>
      </c>
      <c r="H37" s="27" t="s">
        <v>144</v>
      </c>
    </row>
    <row r="38" spans="1:8" x14ac:dyDescent="0.2">
      <c r="A38" s="28">
        <v>32</v>
      </c>
      <c r="B38" s="29" t="s">
        <v>212</v>
      </c>
      <c r="C38" s="29" t="s">
        <v>213</v>
      </c>
      <c r="D38" s="29" t="s">
        <v>58</v>
      </c>
      <c r="E38" s="30">
        <v>1390</v>
      </c>
      <c r="F38" s="31">
        <v>23.13655</v>
      </c>
      <c r="G38" s="32">
        <v>1.1368700000000001E-2</v>
      </c>
      <c r="H38" s="27" t="s">
        <v>144</v>
      </c>
    </row>
    <row r="39" spans="1:8" x14ac:dyDescent="0.2">
      <c r="A39" s="28">
        <v>33</v>
      </c>
      <c r="B39" s="29" t="s">
        <v>412</v>
      </c>
      <c r="C39" s="29" t="s">
        <v>413</v>
      </c>
      <c r="D39" s="29" t="s">
        <v>55</v>
      </c>
      <c r="E39" s="30">
        <v>2745</v>
      </c>
      <c r="F39" s="31">
        <v>19.161472499999999</v>
      </c>
      <c r="G39" s="32">
        <v>9.4154500000000006E-3</v>
      </c>
      <c r="H39" s="27" t="s">
        <v>144</v>
      </c>
    </row>
    <row r="40" spans="1:8" x14ac:dyDescent="0.2">
      <c r="A40" s="28">
        <v>34</v>
      </c>
      <c r="B40" s="29" t="s">
        <v>387</v>
      </c>
      <c r="C40" s="29" t="s">
        <v>388</v>
      </c>
      <c r="D40" s="29" t="s">
        <v>95</v>
      </c>
      <c r="E40" s="30">
        <v>2512</v>
      </c>
      <c r="F40" s="31">
        <v>17.964568</v>
      </c>
      <c r="G40" s="32">
        <v>8.8273299999999996E-3</v>
      </c>
      <c r="H40" s="27" t="s">
        <v>144</v>
      </c>
    </row>
    <row r="41" spans="1:8" x14ac:dyDescent="0.2">
      <c r="A41" s="28">
        <v>35</v>
      </c>
      <c r="B41" s="29" t="s">
        <v>56</v>
      </c>
      <c r="C41" s="29" t="s">
        <v>57</v>
      </c>
      <c r="D41" s="29" t="s">
        <v>58</v>
      </c>
      <c r="E41" s="30">
        <v>1521</v>
      </c>
      <c r="F41" s="31">
        <v>15.645006</v>
      </c>
      <c r="G41" s="32">
        <v>7.6875499999999996E-3</v>
      </c>
      <c r="H41" s="27" t="s">
        <v>144</v>
      </c>
    </row>
    <row r="42" spans="1:8" x14ac:dyDescent="0.2">
      <c r="A42" s="28">
        <v>36</v>
      </c>
      <c r="B42" s="29" t="s">
        <v>414</v>
      </c>
      <c r="C42" s="29" t="s">
        <v>415</v>
      </c>
      <c r="D42" s="29" t="s">
        <v>72</v>
      </c>
      <c r="E42" s="30">
        <v>1475</v>
      </c>
      <c r="F42" s="31">
        <v>15.077450000000001</v>
      </c>
      <c r="G42" s="32">
        <v>7.40867E-3</v>
      </c>
      <c r="H42" s="27" t="s">
        <v>144</v>
      </c>
    </row>
    <row r="43" spans="1:8" x14ac:dyDescent="0.2">
      <c r="A43" s="28">
        <v>37</v>
      </c>
      <c r="B43" s="29" t="s">
        <v>416</v>
      </c>
      <c r="C43" s="29" t="s">
        <v>417</v>
      </c>
      <c r="D43" s="29" t="s">
        <v>80</v>
      </c>
      <c r="E43" s="30">
        <v>2606</v>
      </c>
      <c r="F43" s="31">
        <v>8.9190349999999992</v>
      </c>
      <c r="G43" s="32">
        <v>4.3825799999999996E-3</v>
      </c>
      <c r="H43" s="27" t="s">
        <v>144</v>
      </c>
    </row>
    <row r="44" spans="1:8" x14ac:dyDescent="0.2">
      <c r="A44" s="25"/>
      <c r="B44" s="25"/>
      <c r="C44" s="26" t="s">
        <v>143</v>
      </c>
      <c r="D44" s="25"/>
      <c r="E44" s="25" t="s">
        <v>144</v>
      </c>
      <c r="F44" s="33">
        <v>1919.9204672999999</v>
      </c>
      <c r="G44" s="34">
        <v>0.94339941999999999</v>
      </c>
      <c r="H44" s="27" t="s">
        <v>144</v>
      </c>
    </row>
    <row r="45" spans="1:8" x14ac:dyDescent="0.2">
      <c r="A45" s="25"/>
      <c r="B45" s="25"/>
      <c r="C45" s="35"/>
      <c r="D45" s="25"/>
      <c r="E45" s="25"/>
      <c r="F45" s="36"/>
      <c r="G45" s="36"/>
      <c r="H45" s="27" t="s">
        <v>144</v>
      </c>
    </row>
    <row r="46" spans="1:8" x14ac:dyDescent="0.2">
      <c r="A46" s="25"/>
      <c r="B46" s="25"/>
      <c r="C46" s="26" t="s">
        <v>145</v>
      </c>
      <c r="D46" s="25"/>
      <c r="E46" s="25"/>
      <c r="F46" s="25"/>
      <c r="G46" s="25"/>
      <c r="H46" s="27" t="s">
        <v>144</v>
      </c>
    </row>
    <row r="47" spans="1:8" x14ac:dyDescent="0.2">
      <c r="A47" s="25"/>
      <c r="B47" s="25"/>
      <c r="C47" s="26" t="s">
        <v>143</v>
      </c>
      <c r="D47" s="25"/>
      <c r="E47" s="25" t="s">
        <v>144</v>
      </c>
      <c r="F47" s="37" t="s">
        <v>146</v>
      </c>
      <c r="G47" s="34">
        <v>0</v>
      </c>
      <c r="H47" s="27" t="s">
        <v>144</v>
      </c>
    </row>
    <row r="48" spans="1:8" x14ac:dyDescent="0.2">
      <c r="A48" s="25"/>
      <c r="B48" s="25"/>
      <c r="C48" s="35"/>
      <c r="D48" s="25"/>
      <c r="E48" s="25"/>
      <c r="F48" s="36"/>
      <c r="G48" s="36"/>
      <c r="H48" s="27" t="s">
        <v>144</v>
      </c>
    </row>
    <row r="49" spans="1:8" x14ac:dyDescent="0.2">
      <c r="A49" s="25"/>
      <c r="B49" s="25"/>
      <c r="C49" s="26" t="s">
        <v>147</v>
      </c>
      <c r="D49" s="25"/>
      <c r="E49" s="25"/>
      <c r="F49" s="25"/>
      <c r="G49" s="25"/>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148</v>
      </c>
      <c r="D52" s="25"/>
      <c r="E52" s="25"/>
      <c r="F52" s="25"/>
      <c r="G52" s="25"/>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149</v>
      </c>
      <c r="D55" s="25"/>
      <c r="E55" s="25"/>
      <c r="F55" s="36"/>
      <c r="G55" s="36"/>
      <c r="H55" s="27" t="s">
        <v>144</v>
      </c>
    </row>
    <row r="56" spans="1:8" x14ac:dyDescent="0.2">
      <c r="A56" s="25"/>
      <c r="B56" s="25"/>
      <c r="C56" s="26" t="s">
        <v>143</v>
      </c>
      <c r="D56" s="25"/>
      <c r="E56" s="25" t="s">
        <v>144</v>
      </c>
      <c r="F56" s="37" t="s">
        <v>146</v>
      </c>
      <c r="G56" s="34">
        <v>0</v>
      </c>
      <c r="H56" s="27" t="s">
        <v>144</v>
      </c>
    </row>
    <row r="57" spans="1:8" x14ac:dyDescent="0.2">
      <c r="A57" s="25"/>
      <c r="B57" s="25"/>
      <c r="C57" s="35"/>
      <c r="D57" s="25"/>
      <c r="E57" s="25"/>
      <c r="F57" s="36"/>
      <c r="G57" s="36"/>
      <c r="H57" s="27" t="s">
        <v>144</v>
      </c>
    </row>
    <row r="58" spans="1:8" x14ac:dyDescent="0.2">
      <c r="A58" s="25"/>
      <c r="B58" s="25"/>
      <c r="C58" s="26" t="s">
        <v>150</v>
      </c>
      <c r="D58" s="25"/>
      <c r="E58" s="25"/>
      <c r="F58" s="36"/>
      <c r="G58" s="36"/>
      <c r="H58" s="27" t="s">
        <v>144</v>
      </c>
    </row>
    <row r="59" spans="1:8" x14ac:dyDescent="0.2">
      <c r="A59" s="25"/>
      <c r="B59" s="25"/>
      <c r="C59" s="26" t="s">
        <v>143</v>
      </c>
      <c r="D59" s="25"/>
      <c r="E59" s="25" t="s">
        <v>144</v>
      </c>
      <c r="F59" s="37" t="s">
        <v>146</v>
      </c>
      <c r="G59" s="34">
        <v>0</v>
      </c>
      <c r="H59" s="27" t="s">
        <v>144</v>
      </c>
    </row>
    <row r="60" spans="1:8" x14ac:dyDescent="0.2">
      <c r="A60" s="25"/>
      <c r="B60" s="25"/>
      <c r="C60" s="35"/>
      <c r="D60" s="25"/>
      <c r="E60" s="25"/>
      <c r="F60" s="36"/>
      <c r="G60" s="36"/>
      <c r="H60" s="27" t="s">
        <v>144</v>
      </c>
    </row>
    <row r="61" spans="1:8" x14ac:dyDescent="0.2">
      <c r="A61" s="25"/>
      <c r="B61" s="25"/>
      <c r="C61" s="26" t="s">
        <v>151</v>
      </c>
      <c r="D61" s="25"/>
      <c r="E61" s="25"/>
      <c r="F61" s="33">
        <v>1919.9204672999999</v>
      </c>
      <c r="G61" s="34">
        <v>0.94339941999999999</v>
      </c>
      <c r="H61" s="27" t="s">
        <v>144</v>
      </c>
    </row>
    <row r="62" spans="1:8" x14ac:dyDescent="0.2">
      <c r="A62" s="25"/>
      <c r="B62" s="25"/>
      <c r="C62" s="35"/>
      <c r="D62" s="25"/>
      <c r="E62" s="25"/>
      <c r="F62" s="36"/>
      <c r="G62" s="36"/>
      <c r="H62" s="27" t="s">
        <v>144</v>
      </c>
    </row>
    <row r="63" spans="1:8" x14ac:dyDescent="0.2">
      <c r="A63" s="25"/>
      <c r="B63" s="25"/>
      <c r="C63" s="26" t="s">
        <v>152</v>
      </c>
      <c r="D63" s="25"/>
      <c r="E63" s="25"/>
      <c r="F63" s="36"/>
      <c r="G63" s="36"/>
      <c r="H63" s="27" t="s">
        <v>144</v>
      </c>
    </row>
    <row r="64" spans="1:8" x14ac:dyDescent="0.2">
      <c r="A64" s="25"/>
      <c r="B64" s="25"/>
      <c r="C64" s="26" t="s">
        <v>10</v>
      </c>
      <c r="D64" s="25"/>
      <c r="E64" s="25"/>
      <c r="F64" s="36"/>
      <c r="G64" s="36"/>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153</v>
      </c>
      <c r="D67" s="25"/>
      <c r="E67" s="25"/>
      <c r="F67" s="25"/>
      <c r="G67" s="25"/>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154</v>
      </c>
      <c r="D70" s="25"/>
      <c r="E70" s="25"/>
      <c r="F70" s="25"/>
      <c r="G70" s="25"/>
      <c r="H70" s="27" t="s">
        <v>144</v>
      </c>
    </row>
    <row r="71" spans="1:8" x14ac:dyDescent="0.2">
      <c r="A71" s="25"/>
      <c r="B71" s="25"/>
      <c r="C71" s="26" t="s">
        <v>143</v>
      </c>
      <c r="D71" s="25"/>
      <c r="E71" s="25" t="s">
        <v>144</v>
      </c>
      <c r="F71" s="37" t="s">
        <v>146</v>
      </c>
      <c r="G71" s="34">
        <v>0</v>
      </c>
      <c r="H71" s="27" t="s">
        <v>144</v>
      </c>
    </row>
    <row r="72" spans="1:8" x14ac:dyDescent="0.2">
      <c r="A72" s="25"/>
      <c r="B72" s="25"/>
      <c r="C72" s="35"/>
      <c r="D72" s="25"/>
      <c r="E72" s="25"/>
      <c r="F72" s="36"/>
      <c r="G72" s="36"/>
      <c r="H72" s="27" t="s">
        <v>144</v>
      </c>
    </row>
    <row r="73" spans="1:8" x14ac:dyDescent="0.2">
      <c r="A73" s="25"/>
      <c r="B73" s="25"/>
      <c r="C73" s="26" t="s">
        <v>155</v>
      </c>
      <c r="D73" s="25"/>
      <c r="E73" s="25"/>
      <c r="F73" s="36"/>
      <c r="G73" s="36"/>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156</v>
      </c>
      <c r="D76" s="25"/>
      <c r="E76" s="25"/>
      <c r="F76" s="33">
        <v>0</v>
      </c>
      <c r="G76" s="34">
        <v>0</v>
      </c>
      <c r="H76" s="27" t="s">
        <v>144</v>
      </c>
    </row>
    <row r="77" spans="1:8" x14ac:dyDescent="0.2">
      <c r="A77" s="25"/>
      <c r="B77" s="25"/>
      <c r="C77" s="35"/>
      <c r="D77" s="25"/>
      <c r="E77" s="25"/>
      <c r="F77" s="36"/>
      <c r="G77" s="36"/>
      <c r="H77" s="27" t="s">
        <v>144</v>
      </c>
    </row>
    <row r="78" spans="1:8" x14ac:dyDescent="0.2">
      <c r="A78" s="25"/>
      <c r="B78" s="25"/>
      <c r="C78" s="26" t="s">
        <v>157</v>
      </c>
      <c r="D78" s="25"/>
      <c r="E78" s="25"/>
      <c r="F78" s="36"/>
      <c r="G78" s="36"/>
      <c r="H78" s="27" t="s">
        <v>144</v>
      </c>
    </row>
    <row r="79" spans="1:8" x14ac:dyDescent="0.2">
      <c r="A79" s="25"/>
      <c r="B79" s="25"/>
      <c r="C79" s="26" t="s">
        <v>158</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159</v>
      </c>
      <c r="D82" s="25"/>
      <c r="E82" s="25"/>
      <c r="F82" s="36"/>
      <c r="G82" s="36"/>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160</v>
      </c>
      <c r="D85" s="25"/>
      <c r="E85" s="25"/>
      <c r="F85" s="36"/>
      <c r="G85" s="36"/>
      <c r="H85" s="27" t="s">
        <v>144</v>
      </c>
    </row>
    <row r="86" spans="1:8" x14ac:dyDescent="0.2">
      <c r="A86" s="25"/>
      <c r="B86" s="25"/>
      <c r="C86" s="26" t="s">
        <v>143</v>
      </c>
      <c r="D86" s="25"/>
      <c r="E86" s="25" t="s">
        <v>144</v>
      </c>
      <c r="F86" s="37" t="s">
        <v>146</v>
      </c>
      <c r="G86" s="34">
        <v>0</v>
      </c>
      <c r="H86" s="27" t="s">
        <v>144</v>
      </c>
    </row>
    <row r="87" spans="1:8" x14ac:dyDescent="0.2">
      <c r="A87" s="25"/>
      <c r="B87" s="25"/>
      <c r="C87" s="35"/>
      <c r="D87" s="25"/>
      <c r="E87" s="25"/>
      <c r="F87" s="36"/>
      <c r="G87" s="36"/>
      <c r="H87" s="27" t="s">
        <v>144</v>
      </c>
    </row>
    <row r="88" spans="1:8" x14ac:dyDescent="0.2">
      <c r="A88" s="25"/>
      <c r="B88" s="25"/>
      <c r="C88" s="26" t="s">
        <v>161</v>
      </c>
      <c r="D88" s="25"/>
      <c r="E88" s="25"/>
      <c r="F88" s="36"/>
      <c r="G88" s="36"/>
      <c r="H88" s="27" t="s">
        <v>144</v>
      </c>
    </row>
    <row r="89" spans="1:8" x14ac:dyDescent="0.2">
      <c r="A89" s="28">
        <v>1</v>
      </c>
      <c r="B89" s="29"/>
      <c r="C89" s="29" t="s">
        <v>162</v>
      </c>
      <c r="D89" s="29"/>
      <c r="E89" s="39"/>
      <c r="F89" s="31">
        <v>115.9064036</v>
      </c>
      <c r="G89" s="32">
        <v>5.6953419999999998E-2</v>
      </c>
      <c r="H89" s="27">
        <v>5.95</v>
      </c>
    </row>
    <row r="90" spans="1:8" x14ac:dyDescent="0.2">
      <c r="A90" s="25"/>
      <c r="B90" s="25"/>
      <c r="C90" s="26" t="s">
        <v>143</v>
      </c>
      <c r="D90" s="25"/>
      <c r="E90" s="25" t="s">
        <v>144</v>
      </c>
      <c r="F90" s="33">
        <v>115.9064036</v>
      </c>
      <c r="G90" s="34">
        <v>5.6953419999999998E-2</v>
      </c>
      <c r="H90" s="27" t="s">
        <v>144</v>
      </c>
    </row>
    <row r="91" spans="1:8" x14ac:dyDescent="0.2">
      <c r="A91" s="25"/>
      <c r="B91" s="25"/>
      <c r="C91" s="35"/>
      <c r="D91" s="25"/>
      <c r="E91" s="25"/>
      <c r="F91" s="36"/>
      <c r="G91" s="36"/>
      <c r="H91" s="27" t="s">
        <v>144</v>
      </c>
    </row>
    <row r="92" spans="1:8" x14ac:dyDescent="0.2">
      <c r="A92" s="25"/>
      <c r="B92" s="25"/>
      <c r="C92" s="26" t="s">
        <v>163</v>
      </c>
      <c r="D92" s="25"/>
      <c r="E92" s="25"/>
      <c r="F92" s="33">
        <v>115.9064036</v>
      </c>
      <c r="G92" s="34">
        <v>5.6953419999999998E-2</v>
      </c>
      <c r="H92" s="27" t="s">
        <v>144</v>
      </c>
    </row>
    <row r="93" spans="1:8" x14ac:dyDescent="0.2">
      <c r="A93" s="25"/>
      <c r="B93" s="25"/>
      <c r="C93" s="36"/>
      <c r="D93" s="25"/>
      <c r="E93" s="25"/>
      <c r="F93" s="25"/>
      <c r="G93" s="25"/>
      <c r="H93" s="27" t="s">
        <v>144</v>
      </c>
    </row>
    <row r="94" spans="1:8" x14ac:dyDescent="0.2">
      <c r="A94" s="25"/>
      <c r="B94" s="25"/>
      <c r="C94" s="26" t="s">
        <v>164</v>
      </c>
      <c r="D94" s="25"/>
      <c r="E94" s="25"/>
      <c r="F94" s="25"/>
      <c r="G94" s="25"/>
      <c r="H94" s="27" t="s">
        <v>144</v>
      </c>
    </row>
    <row r="95" spans="1:8" x14ac:dyDescent="0.2">
      <c r="A95" s="25"/>
      <c r="B95" s="25"/>
      <c r="C95" s="26" t="s">
        <v>165</v>
      </c>
      <c r="D95" s="25"/>
      <c r="E95" s="25"/>
      <c r="F95" s="25"/>
      <c r="G95" s="25"/>
      <c r="H95" s="27" t="s">
        <v>144</v>
      </c>
    </row>
    <row r="96" spans="1:8" x14ac:dyDescent="0.2">
      <c r="A96" s="25"/>
      <c r="B96" s="25"/>
      <c r="C96" s="26" t="s">
        <v>143</v>
      </c>
      <c r="D96" s="25"/>
      <c r="E96" s="25" t="s">
        <v>144</v>
      </c>
      <c r="F96" s="37" t="s">
        <v>146</v>
      </c>
      <c r="G96" s="34">
        <v>0</v>
      </c>
      <c r="H96" s="27" t="s">
        <v>144</v>
      </c>
    </row>
    <row r="97" spans="1:17" x14ac:dyDescent="0.2">
      <c r="A97" s="25"/>
      <c r="B97" s="25"/>
      <c r="C97" s="35"/>
      <c r="D97" s="25"/>
      <c r="E97" s="25"/>
      <c r="F97" s="36"/>
      <c r="G97" s="36"/>
      <c r="H97" s="27" t="s">
        <v>144</v>
      </c>
    </row>
    <row r="98" spans="1:17" x14ac:dyDescent="0.2">
      <c r="A98" s="25"/>
      <c r="B98" s="25"/>
      <c r="C98" s="26" t="s">
        <v>166</v>
      </c>
      <c r="D98" s="25"/>
      <c r="E98" s="25"/>
      <c r="F98" s="25"/>
      <c r="G98" s="25"/>
      <c r="H98" s="27" t="s">
        <v>144</v>
      </c>
    </row>
    <row r="99" spans="1:17" x14ac:dyDescent="0.2">
      <c r="A99" s="25"/>
      <c r="B99" s="25"/>
      <c r="C99" s="26" t="s">
        <v>167</v>
      </c>
      <c r="D99" s="25"/>
      <c r="E99" s="25"/>
      <c r="F99" s="25"/>
      <c r="G99" s="25"/>
      <c r="H99" s="27" t="s">
        <v>144</v>
      </c>
    </row>
    <row r="100" spans="1:17" x14ac:dyDescent="0.2">
      <c r="A100" s="25"/>
      <c r="B100" s="25"/>
      <c r="C100" s="26" t="s">
        <v>143</v>
      </c>
      <c r="D100" s="25"/>
      <c r="E100" s="25" t="s">
        <v>144</v>
      </c>
      <c r="F100" s="37" t="s">
        <v>146</v>
      </c>
      <c r="G100" s="34">
        <v>0</v>
      </c>
      <c r="H100" s="27" t="s">
        <v>144</v>
      </c>
    </row>
    <row r="101" spans="1:17" x14ac:dyDescent="0.2">
      <c r="A101" s="25"/>
      <c r="B101" s="25"/>
      <c r="C101" s="35"/>
      <c r="D101" s="25"/>
      <c r="E101" s="25"/>
      <c r="F101" s="36"/>
      <c r="G101" s="36"/>
      <c r="H101" s="27" t="s">
        <v>144</v>
      </c>
    </row>
    <row r="102" spans="1:17" ht="25.5" x14ac:dyDescent="0.2">
      <c r="A102" s="25"/>
      <c r="B102" s="25"/>
      <c r="C102" s="26" t="s">
        <v>168</v>
      </c>
      <c r="D102" s="25"/>
      <c r="E102" s="25"/>
      <c r="F102" s="36"/>
      <c r="G102" s="36"/>
      <c r="H102" s="27" t="s">
        <v>144</v>
      </c>
    </row>
    <row r="103" spans="1:17" x14ac:dyDescent="0.2">
      <c r="A103" s="25"/>
      <c r="B103" s="25"/>
      <c r="C103" s="26" t="s">
        <v>143</v>
      </c>
      <c r="D103" s="25"/>
      <c r="E103" s="25" t="s">
        <v>144</v>
      </c>
      <c r="F103" s="37" t="s">
        <v>146</v>
      </c>
      <c r="G103" s="34">
        <v>0</v>
      </c>
      <c r="H103" s="27" t="s">
        <v>144</v>
      </c>
    </row>
    <row r="104" spans="1:17" x14ac:dyDescent="0.2">
      <c r="A104" s="25"/>
      <c r="B104" s="25"/>
      <c r="C104" s="35"/>
      <c r="D104" s="25"/>
      <c r="E104" s="25"/>
      <c r="F104" s="36"/>
      <c r="G104" s="36"/>
      <c r="H104" s="27" t="s">
        <v>144</v>
      </c>
    </row>
    <row r="105" spans="1:17" x14ac:dyDescent="0.2">
      <c r="A105" s="39"/>
      <c r="B105" s="29"/>
      <c r="C105" s="29" t="s">
        <v>169</v>
      </c>
      <c r="D105" s="29"/>
      <c r="E105" s="39"/>
      <c r="F105" s="31">
        <v>-0.71810229999999997</v>
      </c>
      <c r="G105" s="32">
        <v>-3.5285999999999998E-4</v>
      </c>
      <c r="H105" s="27" t="s">
        <v>144</v>
      </c>
    </row>
    <row r="106" spans="1:17" x14ac:dyDescent="0.2">
      <c r="A106" s="35"/>
      <c r="B106" s="35"/>
      <c r="C106" s="26" t="s">
        <v>170</v>
      </c>
      <c r="D106" s="36"/>
      <c r="E106" s="36"/>
      <c r="F106" s="33">
        <v>2035.1087686000001</v>
      </c>
      <c r="G106" s="40">
        <v>0.99999998000000001</v>
      </c>
      <c r="H106" s="27" t="s">
        <v>144</v>
      </c>
    </row>
    <row r="107" spans="1:17" x14ac:dyDescent="0.2">
      <c r="A107" s="41"/>
      <c r="B107" s="41"/>
      <c r="C107" s="41"/>
      <c r="D107" s="42"/>
      <c r="E107" s="42"/>
      <c r="F107" s="42"/>
      <c r="G107" s="42"/>
    </row>
    <row r="108" spans="1:17" x14ac:dyDescent="0.2">
      <c r="A108" s="43"/>
      <c r="B108" s="242" t="s">
        <v>873</v>
      </c>
      <c r="C108" s="242"/>
      <c r="D108" s="242"/>
      <c r="E108" s="242"/>
      <c r="F108" s="242"/>
      <c r="G108" s="242"/>
      <c r="H108" s="242"/>
      <c r="J108" s="45"/>
    </row>
    <row r="109" spans="1:17" x14ac:dyDescent="0.2">
      <c r="A109" s="43"/>
      <c r="B109" s="242" t="s">
        <v>874</v>
      </c>
      <c r="C109" s="242"/>
      <c r="D109" s="242"/>
      <c r="E109" s="242"/>
      <c r="F109" s="242"/>
      <c r="G109" s="242"/>
      <c r="H109" s="242"/>
      <c r="J109" s="45"/>
    </row>
    <row r="110" spans="1:17" x14ac:dyDescent="0.2">
      <c r="A110" s="43"/>
      <c r="B110" s="242" t="s">
        <v>875</v>
      </c>
      <c r="C110" s="242"/>
      <c r="D110" s="242"/>
      <c r="E110" s="242"/>
      <c r="F110" s="242"/>
      <c r="G110" s="242"/>
      <c r="H110" s="242"/>
      <c r="J110" s="45"/>
    </row>
    <row r="111" spans="1:17" s="47" customFormat="1" ht="66.75" customHeight="1" x14ac:dyDescent="0.25">
      <c r="A111" s="46"/>
      <c r="B111" s="243" t="s">
        <v>876</v>
      </c>
      <c r="C111" s="243"/>
      <c r="D111" s="243"/>
      <c r="E111" s="243"/>
      <c r="F111" s="243"/>
      <c r="G111" s="243"/>
      <c r="H111" s="243"/>
      <c r="I111"/>
      <c r="J111" s="45"/>
      <c r="K111"/>
      <c r="L111"/>
      <c r="M111"/>
      <c r="N111"/>
      <c r="O111"/>
      <c r="P111"/>
      <c r="Q111"/>
    </row>
    <row r="112" spans="1:17" x14ac:dyDescent="0.2">
      <c r="A112" s="43"/>
      <c r="B112" s="242" t="s">
        <v>877</v>
      </c>
      <c r="C112" s="242"/>
      <c r="D112" s="242"/>
      <c r="E112" s="242"/>
      <c r="F112" s="242"/>
      <c r="G112" s="242"/>
      <c r="H112" s="242"/>
      <c r="J112" s="45"/>
    </row>
    <row r="113" spans="1:10" x14ac:dyDescent="0.2">
      <c r="A113" s="48"/>
      <c r="B113" s="48"/>
      <c r="C113" s="48"/>
      <c r="D113" s="49"/>
      <c r="E113" s="49"/>
      <c r="F113" s="49"/>
      <c r="G113" s="49"/>
    </row>
    <row r="114" spans="1:10" x14ac:dyDescent="0.2">
      <c r="A114" s="48"/>
      <c r="B114" s="244" t="s">
        <v>171</v>
      </c>
      <c r="C114" s="245"/>
      <c r="D114" s="246"/>
      <c r="E114" s="50"/>
      <c r="F114" s="49"/>
      <c r="G114" s="49"/>
    </row>
    <row r="115" spans="1:10" ht="27.75" customHeight="1" x14ac:dyDescent="0.2">
      <c r="A115" s="48"/>
      <c r="B115" s="239" t="s">
        <v>172</v>
      </c>
      <c r="C115" s="240"/>
      <c r="D115" s="26" t="s">
        <v>173</v>
      </c>
      <c r="E115" s="50"/>
      <c r="F115" s="49"/>
      <c r="G115" s="49"/>
    </row>
    <row r="116" spans="1:10" ht="12.75" customHeight="1" x14ac:dyDescent="0.2">
      <c r="A116" s="43"/>
      <c r="B116" s="237" t="s">
        <v>879</v>
      </c>
      <c r="C116" s="238"/>
      <c r="D116" s="51" t="s">
        <v>173</v>
      </c>
      <c r="E116" s="52"/>
      <c r="F116" s="53"/>
      <c r="G116" s="53"/>
    </row>
    <row r="117" spans="1:10" x14ac:dyDescent="0.2">
      <c r="A117" s="48"/>
      <c r="B117" s="239" t="s">
        <v>174</v>
      </c>
      <c r="C117" s="240"/>
      <c r="D117" s="36" t="s">
        <v>144</v>
      </c>
      <c r="E117" s="50"/>
      <c r="F117" s="49"/>
      <c r="G117" s="49"/>
    </row>
    <row r="118" spans="1:10" x14ac:dyDescent="0.2">
      <c r="A118" s="54"/>
      <c r="B118" s="55" t="s">
        <v>144</v>
      </c>
      <c r="C118" s="55" t="s">
        <v>878</v>
      </c>
      <c r="D118" s="55" t="s">
        <v>175</v>
      </c>
      <c r="E118" s="54"/>
      <c r="F118" s="54"/>
      <c r="G118" s="54"/>
      <c r="H118" s="54"/>
      <c r="J118" s="45"/>
    </row>
    <row r="119" spans="1:10" x14ac:dyDescent="0.2">
      <c r="A119" s="54"/>
      <c r="B119" s="56" t="s">
        <v>176</v>
      </c>
      <c r="C119" s="57">
        <v>45747</v>
      </c>
      <c r="D119" s="57">
        <v>45777</v>
      </c>
      <c r="E119" s="54"/>
      <c r="F119" s="54"/>
      <c r="G119" s="54"/>
      <c r="J119" s="45"/>
    </row>
    <row r="120" spans="1:10" x14ac:dyDescent="0.2">
      <c r="A120" s="58"/>
      <c r="B120" s="29" t="s">
        <v>177</v>
      </c>
      <c r="C120" s="59">
        <v>28.633800000000001</v>
      </c>
      <c r="D120" s="59">
        <v>29.814</v>
      </c>
      <c r="E120" s="58"/>
      <c r="F120" s="60"/>
      <c r="G120" s="61"/>
      <c r="H120" s="61"/>
    </row>
    <row r="121" spans="1:10" x14ac:dyDescent="0.2">
      <c r="A121" s="58"/>
      <c r="B121" s="29" t="s">
        <v>909</v>
      </c>
      <c r="C121" s="59">
        <v>26.3081</v>
      </c>
      <c r="D121" s="59">
        <v>27.392499999999998</v>
      </c>
      <c r="E121" s="58"/>
      <c r="F121" s="60"/>
      <c r="G121" s="61"/>
      <c r="H121" s="61"/>
    </row>
    <row r="122" spans="1:10" x14ac:dyDescent="0.2">
      <c r="A122" s="58"/>
      <c r="B122" s="29" t="s">
        <v>178</v>
      </c>
      <c r="C122" s="59">
        <v>28.0931</v>
      </c>
      <c r="D122" s="59">
        <v>29.248999999999999</v>
      </c>
      <c r="E122" s="58"/>
      <c r="F122" s="60"/>
      <c r="G122" s="61"/>
      <c r="H122" s="61"/>
    </row>
    <row r="123" spans="1:10" x14ac:dyDescent="0.2">
      <c r="A123" s="58"/>
      <c r="B123" s="29" t="s">
        <v>910</v>
      </c>
      <c r="C123" s="59">
        <v>25.779900000000001</v>
      </c>
      <c r="D123" s="59">
        <v>26.840699999999998</v>
      </c>
      <c r="E123" s="58"/>
      <c r="F123" s="60"/>
      <c r="G123" s="61"/>
      <c r="H123" s="61"/>
    </row>
    <row r="124" spans="1:10" x14ac:dyDescent="0.2">
      <c r="A124" s="58"/>
      <c r="B124" s="58"/>
      <c r="C124" s="58"/>
      <c r="D124" s="58"/>
      <c r="E124" s="58"/>
      <c r="F124" s="58"/>
      <c r="G124" s="58"/>
      <c r="H124" s="58"/>
    </row>
    <row r="125" spans="1:10" x14ac:dyDescent="0.2">
      <c r="A125" s="54"/>
      <c r="B125" s="237" t="s">
        <v>880</v>
      </c>
      <c r="C125" s="238"/>
      <c r="D125" s="51" t="s">
        <v>173</v>
      </c>
      <c r="E125" s="54"/>
      <c r="F125" s="54"/>
      <c r="G125" s="54"/>
    </row>
    <row r="126" spans="1:10" x14ac:dyDescent="0.2">
      <c r="A126" s="54"/>
      <c r="B126" s="93"/>
      <c r="C126" s="93"/>
      <c r="D126" s="93"/>
      <c r="E126" s="54"/>
      <c r="F126" s="54"/>
      <c r="G126" s="54"/>
    </row>
    <row r="127" spans="1:10" x14ac:dyDescent="0.2">
      <c r="A127" s="54"/>
      <c r="B127" s="237" t="s">
        <v>179</v>
      </c>
      <c r="C127" s="238"/>
      <c r="D127" s="51" t="s">
        <v>173</v>
      </c>
      <c r="E127" s="93"/>
      <c r="F127" s="93"/>
      <c r="G127" s="93"/>
    </row>
    <row r="128" spans="1:10" x14ac:dyDescent="0.2">
      <c r="A128" s="54"/>
      <c r="B128" s="237" t="s">
        <v>180</v>
      </c>
      <c r="C128" s="238"/>
      <c r="D128" s="51" t="s">
        <v>173</v>
      </c>
      <c r="E128" s="54"/>
      <c r="F128" s="54"/>
      <c r="G128" s="54"/>
    </row>
    <row r="129" spans="1:10" ht="12.75" customHeight="1" x14ac:dyDescent="0.2">
      <c r="A129" s="54"/>
      <c r="B129" s="237" t="s">
        <v>181</v>
      </c>
      <c r="C129" s="238"/>
      <c r="D129" s="51" t="s">
        <v>173</v>
      </c>
      <c r="E129" s="65"/>
      <c r="F129" s="54"/>
      <c r="G129" s="54"/>
    </row>
    <row r="130" spans="1:10" ht="12.75" customHeight="1" x14ac:dyDescent="0.2">
      <c r="A130" s="54"/>
      <c r="B130" s="237" t="s">
        <v>182</v>
      </c>
      <c r="C130" s="238"/>
      <c r="D130" s="66">
        <v>0.25172505219134894</v>
      </c>
      <c r="E130" s="65"/>
      <c r="F130" s="54"/>
      <c r="G130" s="54"/>
    </row>
    <row r="133" spans="1:10" x14ac:dyDescent="0.2">
      <c r="B133" s="236" t="s">
        <v>881</v>
      </c>
      <c r="C133" s="236"/>
    </row>
    <row r="135" spans="1:10" ht="153.75" customHeight="1" x14ac:dyDescent="0.2"/>
    <row r="138" spans="1:10" x14ac:dyDescent="0.2">
      <c r="B138" s="67" t="s">
        <v>882</v>
      </c>
      <c r="C138" s="68"/>
      <c r="D138" s="67"/>
    </row>
    <row r="139" spans="1:10" x14ac:dyDescent="0.2">
      <c r="B139" s="67" t="s">
        <v>890</v>
      </c>
      <c r="D139" s="67"/>
    </row>
    <row r="140" spans="1:10" ht="165" customHeight="1" x14ac:dyDescent="0.2"/>
    <row r="142" spans="1:10" x14ac:dyDescent="0.2">
      <c r="J142" s="24"/>
    </row>
  </sheetData>
  <mergeCells count="18">
    <mergeCell ref="B127:C127"/>
    <mergeCell ref="B128:C128"/>
    <mergeCell ref="B133:C133"/>
    <mergeCell ref="B130:C130"/>
    <mergeCell ref="B125:C125"/>
    <mergeCell ref="B129:C129"/>
    <mergeCell ref="A1:H1"/>
    <mergeCell ref="A2:H2"/>
    <mergeCell ref="A3:H3"/>
    <mergeCell ref="B108:H108"/>
    <mergeCell ref="B109:H109"/>
    <mergeCell ref="B116:C116"/>
    <mergeCell ref="B117:C117"/>
    <mergeCell ref="B110:H110"/>
    <mergeCell ref="B111:H111"/>
    <mergeCell ref="B112:H112"/>
    <mergeCell ref="B114:D114"/>
    <mergeCell ref="B115:C115"/>
  </mergeCells>
  <hyperlinks>
    <hyperlink ref="I1" location="Index!B2" display="Index" xr:uid="{71BDE0CD-A8AE-4A2A-AA7E-662CBABA7CA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3018-7F1A-487B-9C12-FAC29EA43871}">
  <sheetPr>
    <outlinePr summaryBelow="0" summaryRight="0"/>
  </sheetPr>
  <dimension ref="A1:Q134"/>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419</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26</v>
      </c>
      <c r="C7" s="29" t="s">
        <v>27</v>
      </c>
      <c r="D7" s="29" t="s">
        <v>28</v>
      </c>
      <c r="E7" s="30">
        <v>8911</v>
      </c>
      <c r="F7" s="31">
        <v>127.15997</v>
      </c>
      <c r="G7" s="32">
        <v>9.980638E-2</v>
      </c>
      <c r="H7" s="27" t="s">
        <v>144</v>
      </c>
    </row>
    <row r="8" spans="1:9" x14ac:dyDescent="0.2">
      <c r="A8" s="28">
        <v>2</v>
      </c>
      <c r="B8" s="29" t="s">
        <v>318</v>
      </c>
      <c r="C8" s="29" t="s">
        <v>319</v>
      </c>
      <c r="D8" s="29" t="s">
        <v>28</v>
      </c>
      <c r="E8" s="30">
        <v>6465</v>
      </c>
      <c r="F8" s="31">
        <v>124.45125</v>
      </c>
      <c r="G8" s="32">
        <v>9.7680340000000004E-2</v>
      </c>
      <c r="H8" s="27" t="s">
        <v>144</v>
      </c>
    </row>
    <row r="9" spans="1:9" x14ac:dyDescent="0.2">
      <c r="A9" s="28">
        <v>3</v>
      </c>
      <c r="B9" s="29" t="s">
        <v>11</v>
      </c>
      <c r="C9" s="29" t="s">
        <v>12</v>
      </c>
      <c r="D9" s="29" t="s">
        <v>13</v>
      </c>
      <c r="E9" s="30">
        <v>6978</v>
      </c>
      <c r="F9" s="31">
        <v>98.040899999999993</v>
      </c>
      <c r="G9" s="32">
        <v>7.6951160000000005E-2</v>
      </c>
      <c r="H9" s="27" t="s">
        <v>144</v>
      </c>
    </row>
    <row r="10" spans="1:9" x14ac:dyDescent="0.2">
      <c r="A10" s="28">
        <v>4</v>
      </c>
      <c r="B10" s="29" t="s">
        <v>38</v>
      </c>
      <c r="C10" s="29" t="s">
        <v>39</v>
      </c>
      <c r="D10" s="29" t="s">
        <v>28</v>
      </c>
      <c r="E10" s="30">
        <v>11730</v>
      </c>
      <c r="F10" s="31">
        <v>92.508645000000001</v>
      </c>
      <c r="G10" s="32">
        <v>7.260896E-2</v>
      </c>
      <c r="H10" s="27" t="s">
        <v>144</v>
      </c>
    </row>
    <row r="11" spans="1:9" x14ac:dyDescent="0.2">
      <c r="A11" s="28">
        <v>5</v>
      </c>
      <c r="B11" s="29" t="s">
        <v>320</v>
      </c>
      <c r="C11" s="29" t="s">
        <v>321</v>
      </c>
      <c r="D11" s="29" t="s">
        <v>199</v>
      </c>
      <c r="E11" s="30">
        <v>5430</v>
      </c>
      <c r="F11" s="31">
        <v>81.455430000000007</v>
      </c>
      <c r="G11" s="32">
        <v>6.3933420000000005E-2</v>
      </c>
      <c r="H11" s="27" t="s">
        <v>144</v>
      </c>
    </row>
    <row r="12" spans="1:9" x14ac:dyDescent="0.2">
      <c r="A12" s="28">
        <v>6</v>
      </c>
      <c r="B12" s="29" t="s">
        <v>14</v>
      </c>
      <c r="C12" s="29" t="s">
        <v>15</v>
      </c>
      <c r="D12" s="29" t="s">
        <v>16</v>
      </c>
      <c r="E12" s="30">
        <v>4294</v>
      </c>
      <c r="F12" s="31">
        <v>80.061629999999994</v>
      </c>
      <c r="G12" s="32">
        <v>6.2839439999999996E-2</v>
      </c>
      <c r="H12" s="27" t="s">
        <v>144</v>
      </c>
    </row>
    <row r="13" spans="1:9" x14ac:dyDescent="0.2">
      <c r="A13" s="28">
        <v>7</v>
      </c>
      <c r="B13" s="29" t="s">
        <v>17</v>
      </c>
      <c r="C13" s="29" t="s">
        <v>18</v>
      </c>
      <c r="D13" s="29" t="s">
        <v>19</v>
      </c>
      <c r="E13" s="30">
        <v>1772</v>
      </c>
      <c r="F13" s="31">
        <v>59.20252</v>
      </c>
      <c r="G13" s="32">
        <v>4.6467370000000001E-2</v>
      </c>
      <c r="H13" s="27" t="s">
        <v>144</v>
      </c>
    </row>
    <row r="14" spans="1:9" ht="25.5" x14ac:dyDescent="0.2">
      <c r="A14" s="28">
        <v>8</v>
      </c>
      <c r="B14" s="29" t="s">
        <v>23</v>
      </c>
      <c r="C14" s="29" t="s">
        <v>24</v>
      </c>
      <c r="D14" s="29" t="s">
        <v>25</v>
      </c>
      <c r="E14" s="30">
        <v>424</v>
      </c>
      <c r="F14" s="31">
        <v>49.357840000000003</v>
      </c>
      <c r="G14" s="32">
        <v>3.8740400000000001E-2</v>
      </c>
      <c r="H14" s="27" t="s">
        <v>144</v>
      </c>
    </row>
    <row r="15" spans="1:9" x14ac:dyDescent="0.2">
      <c r="A15" s="28">
        <v>9</v>
      </c>
      <c r="B15" s="29" t="s">
        <v>322</v>
      </c>
      <c r="C15" s="29" t="s">
        <v>323</v>
      </c>
      <c r="D15" s="29" t="s">
        <v>28</v>
      </c>
      <c r="E15" s="30">
        <v>3621</v>
      </c>
      <c r="F15" s="31">
        <v>42.908850000000001</v>
      </c>
      <c r="G15" s="32">
        <v>3.3678659999999999E-2</v>
      </c>
      <c r="H15" s="27" t="s">
        <v>144</v>
      </c>
    </row>
    <row r="16" spans="1:9" ht="25.5" x14ac:dyDescent="0.2">
      <c r="A16" s="28">
        <v>10</v>
      </c>
      <c r="B16" s="29" t="s">
        <v>184</v>
      </c>
      <c r="C16" s="29" t="s">
        <v>185</v>
      </c>
      <c r="D16" s="29" t="s">
        <v>186</v>
      </c>
      <c r="E16" s="30">
        <v>1637</v>
      </c>
      <c r="F16" s="31">
        <v>36.246454</v>
      </c>
      <c r="G16" s="32">
        <v>2.844942E-2</v>
      </c>
      <c r="H16" s="27" t="s">
        <v>144</v>
      </c>
    </row>
    <row r="17" spans="1:8" x14ac:dyDescent="0.2">
      <c r="A17" s="28">
        <v>11</v>
      </c>
      <c r="B17" s="29" t="s">
        <v>207</v>
      </c>
      <c r="C17" s="29" t="s">
        <v>208</v>
      </c>
      <c r="D17" s="29" t="s">
        <v>13</v>
      </c>
      <c r="E17" s="30">
        <v>9124</v>
      </c>
      <c r="F17" s="31">
        <v>34.552588</v>
      </c>
      <c r="G17" s="32">
        <v>2.711993E-2</v>
      </c>
      <c r="H17" s="27" t="s">
        <v>144</v>
      </c>
    </row>
    <row r="18" spans="1:8" x14ac:dyDescent="0.2">
      <c r="A18" s="28">
        <v>12</v>
      </c>
      <c r="B18" s="29" t="s">
        <v>137</v>
      </c>
      <c r="C18" s="29" t="s">
        <v>138</v>
      </c>
      <c r="D18" s="29" t="s">
        <v>139</v>
      </c>
      <c r="E18" s="30">
        <v>3580</v>
      </c>
      <c r="F18" s="31">
        <v>32.06427</v>
      </c>
      <c r="G18" s="32">
        <v>2.5166870000000001E-2</v>
      </c>
      <c r="H18" s="27" t="s">
        <v>144</v>
      </c>
    </row>
    <row r="19" spans="1:8" x14ac:dyDescent="0.2">
      <c r="A19" s="28">
        <v>13</v>
      </c>
      <c r="B19" s="29" t="s">
        <v>353</v>
      </c>
      <c r="C19" s="29" t="s">
        <v>354</v>
      </c>
      <c r="D19" s="29" t="s">
        <v>251</v>
      </c>
      <c r="E19" s="30">
        <v>4883</v>
      </c>
      <c r="F19" s="31">
        <v>31.458727499999998</v>
      </c>
      <c r="G19" s="32">
        <v>2.4691589999999999E-2</v>
      </c>
      <c r="H19" s="27" t="s">
        <v>144</v>
      </c>
    </row>
    <row r="20" spans="1:8" x14ac:dyDescent="0.2">
      <c r="A20" s="28">
        <v>14</v>
      </c>
      <c r="B20" s="29" t="s">
        <v>342</v>
      </c>
      <c r="C20" s="29" t="s">
        <v>343</v>
      </c>
      <c r="D20" s="29" t="s">
        <v>344</v>
      </c>
      <c r="E20" s="30">
        <v>7286</v>
      </c>
      <c r="F20" s="31">
        <v>31.023788</v>
      </c>
      <c r="G20" s="32">
        <v>2.4350210000000001E-2</v>
      </c>
      <c r="H20" s="27" t="s">
        <v>144</v>
      </c>
    </row>
    <row r="21" spans="1:8" x14ac:dyDescent="0.2">
      <c r="A21" s="28">
        <v>15</v>
      </c>
      <c r="B21" s="29" t="s">
        <v>357</v>
      </c>
      <c r="C21" s="29" t="s">
        <v>358</v>
      </c>
      <c r="D21" s="29" t="s">
        <v>55</v>
      </c>
      <c r="E21" s="30">
        <v>901</v>
      </c>
      <c r="F21" s="31">
        <v>30.451097000000001</v>
      </c>
      <c r="G21" s="32">
        <v>2.3900709999999999E-2</v>
      </c>
      <c r="H21" s="27" t="s">
        <v>144</v>
      </c>
    </row>
    <row r="22" spans="1:8" x14ac:dyDescent="0.2">
      <c r="A22" s="28">
        <v>16</v>
      </c>
      <c r="B22" s="29" t="s">
        <v>420</v>
      </c>
      <c r="C22" s="29" t="s">
        <v>421</v>
      </c>
      <c r="D22" s="29" t="s">
        <v>199</v>
      </c>
      <c r="E22" s="30">
        <v>1555</v>
      </c>
      <c r="F22" s="31">
        <v>24.374625000000002</v>
      </c>
      <c r="G22" s="32">
        <v>1.913136E-2</v>
      </c>
      <c r="H22" s="27" t="s">
        <v>144</v>
      </c>
    </row>
    <row r="23" spans="1:8" ht="25.5" x14ac:dyDescent="0.2">
      <c r="A23" s="28">
        <v>17</v>
      </c>
      <c r="B23" s="29" t="s">
        <v>368</v>
      </c>
      <c r="C23" s="29" t="s">
        <v>369</v>
      </c>
      <c r="D23" s="29" t="s">
        <v>270</v>
      </c>
      <c r="E23" s="30">
        <v>526</v>
      </c>
      <c r="F23" s="31">
        <v>23.783615999999999</v>
      </c>
      <c r="G23" s="32">
        <v>1.866748E-2</v>
      </c>
      <c r="H23" s="27" t="s">
        <v>144</v>
      </c>
    </row>
    <row r="24" spans="1:8" x14ac:dyDescent="0.2">
      <c r="A24" s="28">
        <v>18</v>
      </c>
      <c r="B24" s="29" t="s">
        <v>326</v>
      </c>
      <c r="C24" s="29" t="s">
        <v>327</v>
      </c>
      <c r="D24" s="29" t="s">
        <v>28</v>
      </c>
      <c r="E24" s="30">
        <v>9495</v>
      </c>
      <c r="F24" s="31">
        <v>23.730853499999998</v>
      </c>
      <c r="G24" s="32">
        <v>1.8626070000000002E-2</v>
      </c>
      <c r="H24" s="27" t="s">
        <v>144</v>
      </c>
    </row>
    <row r="25" spans="1:8" x14ac:dyDescent="0.2">
      <c r="A25" s="28">
        <v>19</v>
      </c>
      <c r="B25" s="29" t="s">
        <v>34</v>
      </c>
      <c r="C25" s="29" t="s">
        <v>35</v>
      </c>
      <c r="D25" s="29" t="s">
        <v>13</v>
      </c>
      <c r="E25" s="30">
        <v>7496</v>
      </c>
      <c r="F25" s="31">
        <v>23.241347999999999</v>
      </c>
      <c r="G25" s="32">
        <v>1.8241859999999999E-2</v>
      </c>
      <c r="H25" s="27" t="s">
        <v>144</v>
      </c>
    </row>
    <row r="26" spans="1:8" x14ac:dyDescent="0.2">
      <c r="A26" s="28">
        <v>20</v>
      </c>
      <c r="B26" s="29" t="s">
        <v>330</v>
      </c>
      <c r="C26" s="29" t="s">
        <v>331</v>
      </c>
      <c r="D26" s="29" t="s">
        <v>199</v>
      </c>
      <c r="E26" s="30">
        <v>617</v>
      </c>
      <c r="F26" s="31">
        <v>21.309329000000002</v>
      </c>
      <c r="G26" s="32">
        <v>1.6725449999999999E-2</v>
      </c>
      <c r="H26" s="27" t="s">
        <v>144</v>
      </c>
    </row>
    <row r="27" spans="1:8" x14ac:dyDescent="0.2">
      <c r="A27" s="28">
        <v>21</v>
      </c>
      <c r="B27" s="29" t="s">
        <v>422</v>
      </c>
      <c r="C27" s="29" t="s">
        <v>423</v>
      </c>
      <c r="D27" s="29" t="s">
        <v>256</v>
      </c>
      <c r="E27" s="30">
        <v>1169</v>
      </c>
      <c r="F27" s="31">
        <v>20.642202000000001</v>
      </c>
      <c r="G27" s="32">
        <v>1.620183E-2</v>
      </c>
      <c r="H27" s="27" t="s">
        <v>144</v>
      </c>
    </row>
    <row r="28" spans="1:8" x14ac:dyDescent="0.2">
      <c r="A28" s="28">
        <v>22</v>
      </c>
      <c r="B28" s="29" t="s">
        <v>108</v>
      </c>
      <c r="C28" s="29" t="s">
        <v>109</v>
      </c>
      <c r="D28" s="29" t="s">
        <v>80</v>
      </c>
      <c r="E28" s="30">
        <v>587</v>
      </c>
      <c r="F28" s="31">
        <v>20.385922999999998</v>
      </c>
      <c r="G28" s="32">
        <v>1.6000670000000002E-2</v>
      </c>
      <c r="H28" s="27" t="s">
        <v>144</v>
      </c>
    </row>
    <row r="29" spans="1:8" ht="25.5" x14ac:dyDescent="0.2">
      <c r="A29" s="28">
        <v>23</v>
      </c>
      <c r="B29" s="29" t="s">
        <v>424</v>
      </c>
      <c r="C29" s="29" t="s">
        <v>425</v>
      </c>
      <c r="D29" s="29" t="s">
        <v>202</v>
      </c>
      <c r="E29" s="30">
        <v>1612</v>
      </c>
      <c r="F29" s="31">
        <v>18.792695999999999</v>
      </c>
      <c r="G29" s="32">
        <v>1.475017E-2</v>
      </c>
      <c r="H29" s="27" t="s">
        <v>144</v>
      </c>
    </row>
    <row r="30" spans="1:8" ht="25.5" x14ac:dyDescent="0.2">
      <c r="A30" s="28">
        <v>24</v>
      </c>
      <c r="B30" s="29" t="s">
        <v>426</v>
      </c>
      <c r="C30" s="29" t="s">
        <v>427</v>
      </c>
      <c r="D30" s="29" t="s">
        <v>193</v>
      </c>
      <c r="E30" s="30">
        <v>1140</v>
      </c>
      <c r="F30" s="31">
        <v>17.671140000000001</v>
      </c>
      <c r="G30" s="32">
        <v>1.3869869999999999E-2</v>
      </c>
      <c r="H30" s="27" t="s">
        <v>144</v>
      </c>
    </row>
    <row r="31" spans="1:8" x14ac:dyDescent="0.2">
      <c r="A31" s="28">
        <v>25</v>
      </c>
      <c r="B31" s="29" t="s">
        <v>428</v>
      </c>
      <c r="C31" s="29" t="s">
        <v>429</v>
      </c>
      <c r="D31" s="29" t="s">
        <v>430</v>
      </c>
      <c r="E31" s="30">
        <v>2810</v>
      </c>
      <c r="F31" s="31">
        <v>17.552665000000001</v>
      </c>
      <c r="G31" s="32">
        <v>1.377688E-2</v>
      </c>
      <c r="H31" s="27" t="s">
        <v>144</v>
      </c>
    </row>
    <row r="32" spans="1:8" x14ac:dyDescent="0.2">
      <c r="A32" s="28">
        <v>26</v>
      </c>
      <c r="B32" s="29" t="s">
        <v>112</v>
      </c>
      <c r="C32" s="29" t="s">
        <v>113</v>
      </c>
      <c r="D32" s="29" t="s">
        <v>28</v>
      </c>
      <c r="E32" s="30">
        <v>731</v>
      </c>
      <c r="F32" s="31">
        <v>16.141210999999998</v>
      </c>
      <c r="G32" s="32">
        <v>1.2669049999999999E-2</v>
      </c>
      <c r="H32" s="27" t="s">
        <v>144</v>
      </c>
    </row>
    <row r="33" spans="1:8" ht="25.5" x14ac:dyDescent="0.2">
      <c r="A33" s="28">
        <v>27</v>
      </c>
      <c r="B33" s="29" t="s">
        <v>431</v>
      </c>
      <c r="C33" s="29" t="s">
        <v>432</v>
      </c>
      <c r="D33" s="29" t="s">
        <v>25</v>
      </c>
      <c r="E33" s="30">
        <v>1190</v>
      </c>
      <c r="F33" s="31">
        <v>12.614000000000001</v>
      </c>
      <c r="G33" s="32">
        <v>9.9005800000000008E-3</v>
      </c>
      <c r="H33" s="27" t="s">
        <v>144</v>
      </c>
    </row>
    <row r="34" spans="1:8" x14ac:dyDescent="0.2">
      <c r="A34" s="28">
        <v>28</v>
      </c>
      <c r="B34" s="29" t="s">
        <v>433</v>
      </c>
      <c r="C34" s="29" t="s">
        <v>434</v>
      </c>
      <c r="D34" s="29" t="s">
        <v>344</v>
      </c>
      <c r="E34" s="30">
        <v>517</v>
      </c>
      <c r="F34" s="31">
        <v>12.108656999999999</v>
      </c>
      <c r="G34" s="32">
        <v>9.5039400000000007E-3</v>
      </c>
      <c r="H34" s="27" t="s">
        <v>144</v>
      </c>
    </row>
    <row r="35" spans="1:8" x14ac:dyDescent="0.2">
      <c r="A35" s="28">
        <v>29</v>
      </c>
      <c r="B35" s="29" t="s">
        <v>130</v>
      </c>
      <c r="C35" s="29" t="s">
        <v>131</v>
      </c>
      <c r="D35" s="29" t="s">
        <v>61</v>
      </c>
      <c r="E35" s="30">
        <v>1497</v>
      </c>
      <c r="F35" s="31">
        <v>10.085289</v>
      </c>
      <c r="G35" s="32">
        <v>7.9158300000000004E-3</v>
      </c>
      <c r="H35" s="27" t="s">
        <v>144</v>
      </c>
    </row>
    <row r="36" spans="1:8" x14ac:dyDescent="0.2">
      <c r="A36" s="28">
        <v>30</v>
      </c>
      <c r="B36" s="29" t="s">
        <v>435</v>
      </c>
      <c r="C36" s="29" t="s">
        <v>436</v>
      </c>
      <c r="D36" s="29" t="s">
        <v>28</v>
      </c>
      <c r="E36" s="30">
        <v>989</v>
      </c>
      <c r="F36" s="31">
        <v>8.2917760000000005</v>
      </c>
      <c r="G36" s="32">
        <v>6.5081200000000001E-3</v>
      </c>
      <c r="H36" s="27" t="s">
        <v>144</v>
      </c>
    </row>
    <row r="37" spans="1:8" x14ac:dyDescent="0.2">
      <c r="A37" s="28">
        <v>31</v>
      </c>
      <c r="B37" s="29" t="s">
        <v>437</v>
      </c>
      <c r="C37" s="29" t="s">
        <v>438</v>
      </c>
      <c r="D37" s="29" t="s">
        <v>199</v>
      </c>
      <c r="E37" s="30">
        <v>3116</v>
      </c>
      <c r="F37" s="31">
        <v>7.5251400000000004</v>
      </c>
      <c r="G37" s="32">
        <v>5.9064E-3</v>
      </c>
      <c r="H37" s="27" t="s">
        <v>144</v>
      </c>
    </row>
    <row r="38" spans="1:8" x14ac:dyDescent="0.2">
      <c r="A38" s="25"/>
      <c r="B38" s="25"/>
      <c r="C38" s="26" t="s">
        <v>143</v>
      </c>
      <c r="D38" s="25"/>
      <c r="E38" s="25" t="s">
        <v>144</v>
      </c>
      <c r="F38" s="33">
        <v>1229.19443</v>
      </c>
      <c r="G38" s="34">
        <v>0.96478041999999997</v>
      </c>
      <c r="H38" s="27" t="s">
        <v>144</v>
      </c>
    </row>
    <row r="39" spans="1:8" x14ac:dyDescent="0.2">
      <c r="A39" s="25"/>
      <c r="B39" s="25"/>
      <c r="C39" s="35"/>
      <c r="D39" s="25"/>
      <c r="E39" s="25"/>
      <c r="F39" s="36"/>
      <c r="G39" s="36"/>
      <c r="H39" s="27" t="s">
        <v>144</v>
      </c>
    </row>
    <row r="40" spans="1:8" x14ac:dyDescent="0.2">
      <c r="A40" s="25"/>
      <c r="B40" s="25"/>
      <c r="C40" s="26" t="s">
        <v>145</v>
      </c>
      <c r="D40" s="25"/>
      <c r="E40" s="25"/>
      <c r="F40" s="25"/>
      <c r="G40" s="25"/>
      <c r="H40" s="27" t="s">
        <v>144</v>
      </c>
    </row>
    <row r="41" spans="1:8" x14ac:dyDescent="0.2">
      <c r="A41" s="25"/>
      <c r="B41" s="25"/>
      <c r="C41" s="26" t="s">
        <v>143</v>
      </c>
      <c r="D41" s="25"/>
      <c r="E41" s="25" t="s">
        <v>144</v>
      </c>
      <c r="F41" s="37" t="s">
        <v>146</v>
      </c>
      <c r="G41" s="34">
        <v>0</v>
      </c>
      <c r="H41" s="27" t="s">
        <v>144</v>
      </c>
    </row>
    <row r="42" spans="1:8" x14ac:dyDescent="0.2">
      <c r="A42" s="25"/>
      <c r="B42" s="25"/>
      <c r="C42" s="35"/>
      <c r="D42" s="25"/>
      <c r="E42" s="25"/>
      <c r="F42" s="36"/>
      <c r="G42" s="36"/>
      <c r="H42" s="27" t="s">
        <v>144</v>
      </c>
    </row>
    <row r="43" spans="1:8" x14ac:dyDescent="0.2">
      <c r="A43" s="25"/>
      <c r="B43" s="25"/>
      <c r="C43" s="26" t="s">
        <v>147</v>
      </c>
      <c r="D43" s="25"/>
      <c r="E43" s="25"/>
      <c r="F43" s="25"/>
      <c r="G43" s="25"/>
      <c r="H43" s="27" t="s">
        <v>144</v>
      </c>
    </row>
    <row r="44" spans="1:8" x14ac:dyDescent="0.2">
      <c r="A44" s="25"/>
      <c r="B44" s="25"/>
      <c r="C44" s="26" t="s">
        <v>143</v>
      </c>
      <c r="D44" s="25"/>
      <c r="E44" s="25" t="s">
        <v>144</v>
      </c>
      <c r="F44" s="37" t="s">
        <v>146</v>
      </c>
      <c r="G44" s="34">
        <v>0</v>
      </c>
      <c r="H44" s="27" t="s">
        <v>144</v>
      </c>
    </row>
    <row r="45" spans="1:8" x14ac:dyDescent="0.2">
      <c r="A45" s="25"/>
      <c r="B45" s="25"/>
      <c r="C45" s="35"/>
      <c r="D45" s="25"/>
      <c r="E45" s="25"/>
      <c r="F45" s="36"/>
      <c r="G45" s="36"/>
      <c r="H45" s="27" t="s">
        <v>144</v>
      </c>
    </row>
    <row r="46" spans="1:8" x14ac:dyDescent="0.2">
      <c r="A46" s="25"/>
      <c r="B46" s="25"/>
      <c r="C46" s="26" t="s">
        <v>148</v>
      </c>
      <c r="D46" s="25"/>
      <c r="E46" s="25"/>
      <c r="F46" s="25"/>
      <c r="G46" s="25"/>
      <c r="H46" s="27" t="s">
        <v>144</v>
      </c>
    </row>
    <row r="47" spans="1:8" x14ac:dyDescent="0.2">
      <c r="A47" s="25"/>
      <c r="B47" s="25"/>
      <c r="C47" s="26" t="s">
        <v>143</v>
      </c>
      <c r="D47" s="25"/>
      <c r="E47" s="25" t="s">
        <v>144</v>
      </c>
      <c r="F47" s="37" t="s">
        <v>146</v>
      </c>
      <c r="G47" s="34">
        <v>0</v>
      </c>
      <c r="H47" s="27" t="s">
        <v>144</v>
      </c>
    </row>
    <row r="48" spans="1:8" x14ac:dyDescent="0.2">
      <c r="A48" s="25"/>
      <c r="B48" s="25"/>
      <c r="C48" s="35"/>
      <c r="D48" s="25"/>
      <c r="E48" s="25"/>
      <c r="F48" s="36"/>
      <c r="G48" s="36"/>
      <c r="H48" s="27" t="s">
        <v>144</v>
      </c>
    </row>
    <row r="49" spans="1:8" x14ac:dyDescent="0.2">
      <c r="A49" s="25"/>
      <c r="B49" s="25"/>
      <c r="C49" s="26" t="s">
        <v>149</v>
      </c>
      <c r="D49" s="25"/>
      <c r="E49" s="25"/>
      <c r="F49" s="36"/>
      <c r="G49" s="36"/>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150</v>
      </c>
      <c r="D52" s="25"/>
      <c r="E52" s="25"/>
      <c r="F52" s="36"/>
      <c r="G52" s="36"/>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151</v>
      </c>
      <c r="D55" s="25"/>
      <c r="E55" s="25"/>
      <c r="F55" s="33">
        <v>1229.19443</v>
      </c>
      <c r="G55" s="34">
        <v>0.96478041999999997</v>
      </c>
      <c r="H55" s="27" t="s">
        <v>144</v>
      </c>
    </row>
    <row r="56" spans="1:8" x14ac:dyDescent="0.2">
      <c r="A56" s="25"/>
      <c r="B56" s="25"/>
      <c r="C56" s="35"/>
      <c r="D56" s="25"/>
      <c r="E56" s="25"/>
      <c r="F56" s="36"/>
      <c r="G56" s="36"/>
      <c r="H56" s="27" t="s">
        <v>144</v>
      </c>
    </row>
    <row r="57" spans="1:8" x14ac:dyDescent="0.2">
      <c r="A57" s="25"/>
      <c r="B57" s="25"/>
      <c r="C57" s="26" t="s">
        <v>152</v>
      </c>
      <c r="D57" s="25"/>
      <c r="E57" s="25"/>
      <c r="F57" s="36"/>
      <c r="G57" s="36"/>
      <c r="H57" s="27" t="s">
        <v>144</v>
      </c>
    </row>
    <row r="58" spans="1:8" x14ac:dyDescent="0.2">
      <c r="A58" s="25"/>
      <c r="B58" s="25"/>
      <c r="C58" s="26" t="s">
        <v>10</v>
      </c>
      <c r="D58" s="25"/>
      <c r="E58" s="25"/>
      <c r="F58" s="36"/>
      <c r="G58" s="36"/>
      <c r="H58" s="27" t="s">
        <v>144</v>
      </c>
    </row>
    <row r="59" spans="1:8" x14ac:dyDescent="0.2">
      <c r="A59" s="25"/>
      <c r="B59" s="25"/>
      <c r="C59" s="26" t="s">
        <v>143</v>
      </c>
      <c r="D59" s="25"/>
      <c r="E59" s="25" t="s">
        <v>144</v>
      </c>
      <c r="F59" s="37" t="s">
        <v>146</v>
      </c>
      <c r="G59" s="34">
        <v>0</v>
      </c>
      <c r="H59" s="27" t="s">
        <v>144</v>
      </c>
    </row>
    <row r="60" spans="1:8" x14ac:dyDescent="0.2">
      <c r="A60" s="25"/>
      <c r="B60" s="25"/>
      <c r="C60" s="35"/>
      <c r="D60" s="25"/>
      <c r="E60" s="25"/>
      <c r="F60" s="36"/>
      <c r="G60" s="36"/>
      <c r="H60" s="27" t="s">
        <v>144</v>
      </c>
    </row>
    <row r="61" spans="1:8" x14ac:dyDescent="0.2">
      <c r="A61" s="25"/>
      <c r="B61" s="25"/>
      <c r="C61" s="26" t="s">
        <v>153</v>
      </c>
      <c r="D61" s="25"/>
      <c r="E61" s="25"/>
      <c r="F61" s="25"/>
      <c r="G61" s="25"/>
      <c r="H61" s="27" t="s">
        <v>144</v>
      </c>
    </row>
    <row r="62" spans="1:8" x14ac:dyDescent="0.2">
      <c r="A62" s="25"/>
      <c r="B62" s="25"/>
      <c r="C62" s="26" t="s">
        <v>143</v>
      </c>
      <c r="D62" s="25"/>
      <c r="E62" s="25" t="s">
        <v>144</v>
      </c>
      <c r="F62" s="37" t="s">
        <v>146</v>
      </c>
      <c r="G62" s="34">
        <v>0</v>
      </c>
      <c r="H62" s="27" t="s">
        <v>144</v>
      </c>
    </row>
    <row r="63" spans="1:8" x14ac:dyDescent="0.2">
      <c r="A63" s="25"/>
      <c r="B63" s="25"/>
      <c r="C63" s="35"/>
      <c r="D63" s="25"/>
      <c r="E63" s="25"/>
      <c r="F63" s="36"/>
      <c r="G63" s="36"/>
      <c r="H63" s="27" t="s">
        <v>144</v>
      </c>
    </row>
    <row r="64" spans="1:8" x14ac:dyDescent="0.2">
      <c r="A64" s="25"/>
      <c r="B64" s="25"/>
      <c r="C64" s="26" t="s">
        <v>154</v>
      </c>
      <c r="D64" s="25"/>
      <c r="E64" s="25"/>
      <c r="F64" s="25"/>
      <c r="G64" s="25"/>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155</v>
      </c>
      <c r="D67" s="25"/>
      <c r="E67" s="25"/>
      <c r="F67" s="36"/>
      <c r="G67" s="36"/>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156</v>
      </c>
      <c r="D70" s="25"/>
      <c r="E70" s="25"/>
      <c r="F70" s="33">
        <v>0</v>
      </c>
      <c r="G70" s="34">
        <v>0</v>
      </c>
      <c r="H70" s="27" t="s">
        <v>144</v>
      </c>
    </row>
    <row r="71" spans="1:8" x14ac:dyDescent="0.2">
      <c r="A71" s="25"/>
      <c r="B71" s="25"/>
      <c r="C71" s="35"/>
      <c r="D71" s="25"/>
      <c r="E71" s="25"/>
      <c r="F71" s="36"/>
      <c r="G71" s="36"/>
      <c r="H71" s="27" t="s">
        <v>144</v>
      </c>
    </row>
    <row r="72" spans="1:8" x14ac:dyDescent="0.2">
      <c r="A72" s="25"/>
      <c r="B72" s="25"/>
      <c r="C72" s="26" t="s">
        <v>157</v>
      </c>
      <c r="D72" s="25"/>
      <c r="E72" s="25"/>
      <c r="F72" s="36"/>
      <c r="G72" s="36"/>
      <c r="H72" s="27" t="s">
        <v>144</v>
      </c>
    </row>
    <row r="73" spans="1:8" x14ac:dyDescent="0.2">
      <c r="A73" s="25"/>
      <c r="B73" s="25"/>
      <c r="C73" s="26" t="s">
        <v>158</v>
      </c>
      <c r="D73" s="25"/>
      <c r="E73" s="25"/>
      <c r="F73" s="36"/>
      <c r="G73" s="36"/>
      <c r="H73" s="27" t="s">
        <v>144</v>
      </c>
    </row>
    <row r="74" spans="1:8" x14ac:dyDescent="0.2">
      <c r="A74" s="25"/>
      <c r="B74" s="25"/>
      <c r="C74" s="26" t="s">
        <v>143</v>
      </c>
      <c r="D74" s="25"/>
      <c r="E74" s="25" t="s">
        <v>144</v>
      </c>
      <c r="F74" s="37" t="s">
        <v>146</v>
      </c>
      <c r="G74" s="34">
        <v>0</v>
      </c>
      <c r="H74" s="27" t="s">
        <v>144</v>
      </c>
    </row>
    <row r="75" spans="1:8" x14ac:dyDescent="0.2">
      <c r="A75" s="25"/>
      <c r="B75" s="25"/>
      <c r="C75" s="35"/>
      <c r="D75" s="25"/>
      <c r="E75" s="25"/>
      <c r="F75" s="36"/>
      <c r="G75" s="36"/>
      <c r="H75" s="27" t="s">
        <v>144</v>
      </c>
    </row>
    <row r="76" spans="1:8" x14ac:dyDescent="0.2">
      <c r="A76" s="25"/>
      <c r="B76" s="25"/>
      <c r="C76" s="26" t="s">
        <v>159</v>
      </c>
      <c r="D76" s="25"/>
      <c r="E76" s="25"/>
      <c r="F76" s="36"/>
      <c r="G76" s="36"/>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160</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161</v>
      </c>
      <c r="D82" s="25"/>
      <c r="E82" s="25"/>
      <c r="F82" s="36"/>
      <c r="G82" s="36"/>
      <c r="H82" s="27" t="s">
        <v>144</v>
      </c>
    </row>
    <row r="83" spans="1:8" x14ac:dyDescent="0.2">
      <c r="A83" s="28">
        <v>1</v>
      </c>
      <c r="B83" s="29"/>
      <c r="C83" s="29" t="s">
        <v>162</v>
      </c>
      <c r="D83" s="29"/>
      <c r="E83" s="39"/>
      <c r="F83" s="31">
        <v>43.589142000000002</v>
      </c>
      <c r="G83" s="32">
        <v>3.4212609999999997E-2</v>
      </c>
      <c r="H83" s="27">
        <v>5.95</v>
      </c>
    </row>
    <row r="84" spans="1:8" x14ac:dyDescent="0.2">
      <c r="A84" s="25"/>
      <c r="B84" s="25"/>
      <c r="C84" s="26" t="s">
        <v>143</v>
      </c>
      <c r="D84" s="25"/>
      <c r="E84" s="25" t="s">
        <v>144</v>
      </c>
      <c r="F84" s="33">
        <v>43.589142000000002</v>
      </c>
      <c r="G84" s="34">
        <v>3.4212609999999997E-2</v>
      </c>
      <c r="H84" s="27" t="s">
        <v>144</v>
      </c>
    </row>
    <row r="85" spans="1:8" x14ac:dyDescent="0.2">
      <c r="A85" s="25"/>
      <c r="B85" s="25"/>
      <c r="C85" s="35"/>
      <c r="D85" s="25"/>
      <c r="E85" s="25"/>
      <c r="F85" s="36"/>
      <c r="G85" s="36"/>
      <c r="H85" s="27" t="s">
        <v>144</v>
      </c>
    </row>
    <row r="86" spans="1:8" x14ac:dyDescent="0.2">
      <c r="A86" s="25"/>
      <c r="B86" s="25"/>
      <c r="C86" s="26" t="s">
        <v>163</v>
      </c>
      <c r="D86" s="25"/>
      <c r="E86" s="25"/>
      <c r="F86" s="33">
        <v>43.589142000000002</v>
      </c>
      <c r="G86" s="34">
        <v>3.4212609999999997E-2</v>
      </c>
      <c r="H86" s="27" t="s">
        <v>144</v>
      </c>
    </row>
    <row r="87" spans="1:8" x14ac:dyDescent="0.2">
      <c r="A87" s="25"/>
      <c r="B87" s="25"/>
      <c r="C87" s="36"/>
      <c r="D87" s="25"/>
      <c r="E87" s="25"/>
      <c r="F87" s="25"/>
      <c r="G87" s="25"/>
      <c r="H87" s="27" t="s">
        <v>144</v>
      </c>
    </row>
    <row r="88" spans="1:8" x14ac:dyDescent="0.2">
      <c r="A88" s="25"/>
      <c r="B88" s="25"/>
      <c r="C88" s="26" t="s">
        <v>164</v>
      </c>
      <c r="D88" s="25"/>
      <c r="E88" s="25"/>
      <c r="F88" s="25"/>
      <c r="G88" s="25"/>
      <c r="H88" s="27" t="s">
        <v>144</v>
      </c>
    </row>
    <row r="89" spans="1:8" x14ac:dyDescent="0.2">
      <c r="A89" s="25"/>
      <c r="B89" s="25"/>
      <c r="C89" s="26" t="s">
        <v>165</v>
      </c>
      <c r="D89" s="25"/>
      <c r="E89" s="25"/>
      <c r="F89" s="25"/>
      <c r="G89" s="25"/>
      <c r="H89" s="27" t="s">
        <v>144</v>
      </c>
    </row>
    <row r="90" spans="1:8" x14ac:dyDescent="0.2">
      <c r="A90" s="25"/>
      <c r="B90" s="25"/>
      <c r="C90" s="26" t="s">
        <v>143</v>
      </c>
      <c r="D90" s="25"/>
      <c r="E90" s="25" t="s">
        <v>144</v>
      </c>
      <c r="F90" s="37" t="s">
        <v>146</v>
      </c>
      <c r="G90" s="34">
        <v>0</v>
      </c>
      <c r="H90" s="27" t="s">
        <v>144</v>
      </c>
    </row>
    <row r="91" spans="1:8" x14ac:dyDescent="0.2">
      <c r="A91" s="25"/>
      <c r="B91" s="25"/>
      <c r="C91" s="35"/>
      <c r="D91" s="25"/>
      <c r="E91" s="25"/>
      <c r="F91" s="36"/>
      <c r="G91" s="36"/>
      <c r="H91" s="27" t="s">
        <v>144</v>
      </c>
    </row>
    <row r="92" spans="1:8" x14ac:dyDescent="0.2">
      <c r="A92" s="25"/>
      <c r="B92" s="25"/>
      <c r="C92" s="26" t="s">
        <v>166</v>
      </c>
      <c r="D92" s="25"/>
      <c r="E92" s="25"/>
      <c r="F92" s="25"/>
      <c r="G92" s="25"/>
      <c r="H92" s="27" t="s">
        <v>144</v>
      </c>
    </row>
    <row r="93" spans="1:8" x14ac:dyDescent="0.2">
      <c r="A93" s="25"/>
      <c r="B93" s="25"/>
      <c r="C93" s="26" t="s">
        <v>167</v>
      </c>
      <c r="D93" s="25"/>
      <c r="E93" s="25"/>
      <c r="F93" s="25"/>
      <c r="G93" s="25"/>
      <c r="H93" s="27" t="s">
        <v>144</v>
      </c>
    </row>
    <row r="94" spans="1:8" x14ac:dyDescent="0.2">
      <c r="A94" s="25"/>
      <c r="B94" s="25"/>
      <c r="C94" s="26" t="s">
        <v>143</v>
      </c>
      <c r="D94" s="25"/>
      <c r="E94" s="25" t="s">
        <v>144</v>
      </c>
      <c r="F94" s="37" t="s">
        <v>146</v>
      </c>
      <c r="G94" s="34">
        <v>0</v>
      </c>
      <c r="H94" s="27" t="s">
        <v>144</v>
      </c>
    </row>
    <row r="95" spans="1:8" x14ac:dyDescent="0.2">
      <c r="A95" s="25"/>
      <c r="B95" s="25"/>
      <c r="C95" s="35"/>
      <c r="D95" s="25"/>
      <c r="E95" s="25"/>
      <c r="F95" s="36"/>
      <c r="G95" s="36"/>
      <c r="H95" s="27" t="s">
        <v>144</v>
      </c>
    </row>
    <row r="96" spans="1:8" ht="25.5" x14ac:dyDescent="0.2">
      <c r="A96" s="25"/>
      <c r="B96" s="25"/>
      <c r="C96" s="26" t="s">
        <v>168</v>
      </c>
      <c r="D96" s="25"/>
      <c r="E96" s="25"/>
      <c r="F96" s="36"/>
      <c r="G96" s="36"/>
      <c r="H96" s="27" t="s">
        <v>144</v>
      </c>
    </row>
    <row r="97" spans="1:17" x14ac:dyDescent="0.2">
      <c r="A97" s="25"/>
      <c r="B97" s="25"/>
      <c r="C97" s="26" t="s">
        <v>143</v>
      </c>
      <c r="D97" s="25"/>
      <c r="E97" s="25" t="s">
        <v>144</v>
      </c>
      <c r="F97" s="37" t="s">
        <v>146</v>
      </c>
      <c r="G97" s="34">
        <v>0</v>
      </c>
      <c r="H97" s="27" t="s">
        <v>144</v>
      </c>
    </row>
    <row r="98" spans="1:17" x14ac:dyDescent="0.2">
      <c r="A98" s="25"/>
      <c r="B98" s="25"/>
      <c r="C98" s="35"/>
      <c r="D98" s="25"/>
      <c r="E98" s="25"/>
      <c r="F98" s="36"/>
      <c r="G98" s="36"/>
      <c r="H98" s="27" t="s">
        <v>144</v>
      </c>
    </row>
    <row r="99" spans="1:17" x14ac:dyDescent="0.2">
      <c r="A99" s="39"/>
      <c r="B99" s="29"/>
      <c r="C99" s="29" t="s">
        <v>169</v>
      </c>
      <c r="D99" s="29"/>
      <c r="E99" s="39"/>
      <c r="F99" s="31">
        <v>1.28292498</v>
      </c>
      <c r="G99" s="32">
        <v>1.0069499999999999E-3</v>
      </c>
      <c r="H99" s="27" t="s">
        <v>144</v>
      </c>
    </row>
    <row r="100" spans="1:17" x14ac:dyDescent="0.2">
      <c r="A100" s="35"/>
      <c r="B100" s="35"/>
      <c r="C100" s="26" t="s">
        <v>170</v>
      </c>
      <c r="D100" s="36"/>
      <c r="E100" s="36"/>
      <c r="F100" s="33">
        <v>1274.06649698</v>
      </c>
      <c r="G100" s="40">
        <v>0.99999998000000001</v>
      </c>
      <c r="H100" s="27" t="s">
        <v>144</v>
      </c>
    </row>
    <row r="101" spans="1:17" x14ac:dyDescent="0.2">
      <c r="A101" s="41"/>
      <c r="B101" s="41"/>
      <c r="C101" s="41"/>
      <c r="D101" s="42"/>
      <c r="E101" s="42"/>
      <c r="F101" s="42"/>
      <c r="G101" s="42"/>
    </row>
    <row r="102" spans="1:17" x14ac:dyDescent="0.2">
      <c r="A102" s="43"/>
      <c r="B102" s="242" t="s">
        <v>873</v>
      </c>
      <c r="C102" s="242"/>
      <c r="D102" s="242"/>
      <c r="E102" s="242"/>
      <c r="F102" s="242"/>
      <c r="G102" s="242"/>
      <c r="H102" s="242"/>
      <c r="J102" s="45"/>
    </row>
    <row r="103" spans="1:17" x14ac:dyDescent="0.2">
      <c r="A103" s="43"/>
      <c r="B103" s="242" t="s">
        <v>874</v>
      </c>
      <c r="C103" s="242"/>
      <c r="D103" s="242"/>
      <c r="E103" s="242"/>
      <c r="F103" s="242"/>
      <c r="G103" s="242"/>
      <c r="H103" s="242"/>
      <c r="J103" s="45"/>
    </row>
    <row r="104" spans="1:17" x14ac:dyDescent="0.2">
      <c r="A104" s="43"/>
      <c r="B104" s="242" t="s">
        <v>875</v>
      </c>
      <c r="C104" s="242"/>
      <c r="D104" s="242"/>
      <c r="E104" s="242"/>
      <c r="F104" s="242"/>
      <c r="G104" s="242"/>
      <c r="H104" s="242"/>
      <c r="J104" s="45"/>
    </row>
    <row r="105" spans="1:17" s="47" customFormat="1" ht="66.75" customHeight="1" x14ac:dyDescent="0.25">
      <c r="A105" s="46"/>
      <c r="B105" s="243" t="s">
        <v>876</v>
      </c>
      <c r="C105" s="243"/>
      <c r="D105" s="243"/>
      <c r="E105" s="243"/>
      <c r="F105" s="243"/>
      <c r="G105" s="243"/>
      <c r="H105" s="243"/>
      <c r="I105"/>
      <c r="J105" s="45"/>
      <c r="K105"/>
      <c r="L105"/>
      <c r="M105"/>
      <c r="N105"/>
      <c r="O105"/>
      <c r="P105"/>
      <c r="Q105"/>
    </row>
    <row r="106" spans="1:17" x14ac:dyDescent="0.2">
      <c r="A106" s="43"/>
      <c r="B106" s="242" t="s">
        <v>877</v>
      </c>
      <c r="C106" s="242"/>
      <c r="D106" s="242"/>
      <c r="E106" s="242"/>
      <c r="F106" s="242"/>
      <c r="G106" s="242"/>
      <c r="H106" s="242"/>
      <c r="J106" s="45"/>
    </row>
    <row r="107" spans="1:17" x14ac:dyDescent="0.2">
      <c r="A107" s="48"/>
      <c r="B107" s="48"/>
      <c r="C107" s="48"/>
      <c r="D107" s="49"/>
      <c r="E107" s="49"/>
      <c r="F107" s="49"/>
      <c r="G107" s="49"/>
    </row>
    <row r="108" spans="1:17" x14ac:dyDescent="0.2">
      <c r="A108" s="48"/>
      <c r="B108" s="244" t="s">
        <v>171</v>
      </c>
      <c r="C108" s="245"/>
      <c r="D108" s="246"/>
      <c r="E108" s="50"/>
      <c r="F108" s="49"/>
      <c r="G108" s="49"/>
    </row>
    <row r="109" spans="1:17" ht="27.75" customHeight="1" x14ac:dyDescent="0.2">
      <c r="A109" s="48"/>
      <c r="B109" s="239" t="s">
        <v>172</v>
      </c>
      <c r="C109" s="240"/>
      <c r="D109" s="26" t="s">
        <v>173</v>
      </c>
      <c r="E109" s="50"/>
      <c r="F109" s="49"/>
      <c r="G109" s="49"/>
    </row>
    <row r="110" spans="1:17" ht="12.75" customHeight="1" x14ac:dyDescent="0.2">
      <c r="A110" s="43"/>
      <c r="B110" s="237" t="s">
        <v>879</v>
      </c>
      <c r="C110" s="238"/>
      <c r="D110" s="51" t="s">
        <v>173</v>
      </c>
      <c r="E110" s="52"/>
      <c r="F110" s="53"/>
      <c r="G110" s="53"/>
    </row>
    <row r="111" spans="1:17" x14ac:dyDescent="0.2">
      <c r="A111" s="48"/>
      <c r="B111" s="239" t="s">
        <v>174</v>
      </c>
      <c r="C111" s="240"/>
      <c r="D111" s="36" t="s">
        <v>144</v>
      </c>
      <c r="E111" s="50"/>
      <c r="F111" s="49"/>
      <c r="G111" s="49"/>
    </row>
    <row r="112" spans="1:17" x14ac:dyDescent="0.2">
      <c r="A112" s="54"/>
      <c r="B112" s="55" t="s">
        <v>144</v>
      </c>
      <c r="C112" s="55" t="s">
        <v>878</v>
      </c>
      <c r="D112" s="55" t="s">
        <v>175</v>
      </c>
      <c r="E112" s="54"/>
      <c r="F112" s="54"/>
      <c r="G112" s="54"/>
      <c r="H112" s="54"/>
      <c r="J112" s="45"/>
    </row>
    <row r="113" spans="1:10" x14ac:dyDescent="0.2">
      <c r="A113" s="54"/>
      <c r="B113" s="56" t="s">
        <v>176</v>
      </c>
      <c r="C113" s="57">
        <v>45747</v>
      </c>
      <c r="D113" s="57">
        <v>45777</v>
      </c>
      <c r="E113" s="54"/>
      <c r="F113" s="54"/>
      <c r="G113" s="54"/>
      <c r="J113" s="45"/>
    </row>
    <row r="114" spans="1:10" x14ac:dyDescent="0.2">
      <c r="A114" s="58"/>
      <c r="B114" s="29" t="s">
        <v>177</v>
      </c>
      <c r="C114" s="59">
        <v>34.5306</v>
      </c>
      <c r="D114" s="59">
        <v>35.825800000000001</v>
      </c>
      <c r="E114" s="58"/>
      <c r="F114" s="60"/>
      <c r="G114" s="61"/>
    </row>
    <row r="115" spans="1:10" x14ac:dyDescent="0.2">
      <c r="A115" s="58"/>
      <c r="B115" s="29" t="s">
        <v>909</v>
      </c>
      <c r="C115" s="59">
        <v>26.677900000000001</v>
      </c>
      <c r="D115" s="59">
        <v>27.678599999999999</v>
      </c>
      <c r="E115" s="58"/>
      <c r="F115" s="60"/>
      <c r="G115" s="61"/>
    </row>
    <row r="116" spans="1:10" x14ac:dyDescent="0.2">
      <c r="A116" s="58"/>
      <c r="B116" s="29" t="s">
        <v>178</v>
      </c>
      <c r="C116" s="59">
        <v>33.514699999999998</v>
      </c>
      <c r="D116" s="59">
        <v>34.762799999999999</v>
      </c>
      <c r="E116" s="58"/>
      <c r="F116" s="60"/>
      <c r="G116" s="61"/>
    </row>
    <row r="117" spans="1:10" x14ac:dyDescent="0.2">
      <c r="A117" s="58"/>
      <c r="B117" s="29" t="s">
        <v>910</v>
      </c>
      <c r="C117" s="59">
        <v>25.754200000000001</v>
      </c>
      <c r="D117" s="59">
        <v>26.7133</v>
      </c>
      <c r="E117" s="58"/>
      <c r="F117" s="60"/>
      <c r="G117" s="61"/>
    </row>
    <row r="118" spans="1:10" x14ac:dyDescent="0.2">
      <c r="A118" s="58"/>
      <c r="B118" s="58"/>
      <c r="C118" s="58"/>
      <c r="D118" s="58"/>
      <c r="E118" s="58"/>
      <c r="F118" s="58"/>
      <c r="G118" s="58"/>
    </row>
    <row r="119" spans="1:10" x14ac:dyDescent="0.2">
      <c r="A119" s="54"/>
      <c r="B119" s="237" t="s">
        <v>880</v>
      </c>
      <c r="C119" s="238"/>
      <c r="D119" s="51" t="s">
        <v>173</v>
      </c>
      <c r="E119" s="54"/>
      <c r="F119" s="54"/>
      <c r="G119" s="54"/>
    </row>
    <row r="120" spans="1:10" x14ac:dyDescent="0.2">
      <c r="A120" s="54"/>
      <c r="B120" s="93"/>
      <c r="C120" s="93"/>
      <c r="D120" s="93"/>
      <c r="E120" s="54"/>
      <c r="F120" s="54"/>
      <c r="G120" s="54"/>
    </row>
    <row r="121" spans="1:10" x14ac:dyDescent="0.2">
      <c r="A121" s="54"/>
      <c r="B121" s="237" t="s">
        <v>179</v>
      </c>
      <c r="C121" s="238"/>
      <c r="D121" s="51" t="s">
        <v>173</v>
      </c>
      <c r="E121" s="65"/>
      <c r="F121" s="54"/>
      <c r="G121" s="54"/>
    </row>
    <row r="122" spans="1:10" x14ac:dyDescent="0.2">
      <c r="A122" s="54"/>
      <c r="B122" s="237" t="s">
        <v>180</v>
      </c>
      <c r="C122" s="238"/>
      <c r="D122" s="51" t="s">
        <v>173</v>
      </c>
      <c r="E122" s="65"/>
      <c r="F122" s="54"/>
      <c r="G122" s="54"/>
    </row>
    <row r="123" spans="1:10" x14ac:dyDescent="0.2">
      <c r="A123" s="54"/>
      <c r="B123" s="237" t="s">
        <v>181</v>
      </c>
      <c r="C123" s="238"/>
      <c r="D123" s="51" t="s">
        <v>173</v>
      </c>
      <c r="E123" s="65"/>
      <c r="F123" s="54"/>
      <c r="G123" s="54"/>
    </row>
    <row r="124" spans="1:10" x14ac:dyDescent="0.2">
      <c r="A124" s="54"/>
      <c r="B124" s="237" t="s">
        <v>182</v>
      </c>
      <c r="C124" s="238"/>
      <c r="D124" s="66">
        <v>1.1537357374637723E-4</v>
      </c>
      <c r="E124" s="54"/>
      <c r="F124" s="44"/>
      <c r="G124" s="64"/>
    </row>
    <row r="126" spans="1:10" x14ac:dyDescent="0.2">
      <c r="B126" s="236" t="s">
        <v>881</v>
      </c>
      <c r="C126" s="236"/>
    </row>
    <row r="128" spans="1:10" ht="153.75" customHeight="1" x14ac:dyDescent="0.2"/>
    <row r="131" spans="2:10" x14ac:dyDescent="0.2">
      <c r="B131" s="67" t="s">
        <v>882</v>
      </c>
      <c r="C131" s="68"/>
      <c r="D131" s="67"/>
    </row>
    <row r="132" spans="2:10" x14ac:dyDescent="0.2">
      <c r="B132" s="67" t="s">
        <v>891</v>
      </c>
      <c r="D132" s="67"/>
    </row>
    <row r="133" spans="2:10" ht="165" customHeight="1" x14ac:dyDescent="0.2"/>
    <row r="134" spans="2:10" x14ac:dyDescent="0.2">
      <c r="J134" s="24"/>
    </row>
  </sheetData>
  <mergeCells count="18">
    <mergeCell ref="B110:C110"/>
    <mergeCell ref="B111:C111"/>
    <mergeCell ref="B121:C121"/>
    <mergeCell ref="B104:H104"/>
    <mergeCell ref="B105:H105"/>
    <mergeCell ref="B106:H106"/>
    <mergeCell ref="B108:D108"/>
    <mergeCell ref="B109:C109"/>
    <mergeCell ref="A1:H1"/>
    <mergeCell ref="A2:H2"/>
    <mergeCell ref="A3:H3"/>
    <mergeCell ref="B102:H102"/>
    <mergeCell ref="B103:H103"/>
    <mergeCell ref="B126:C126"/>
    <mergeCell ref="B123:C123"/>
    <mergeCell ref="B124:C124"/>
    <mergeCell ref="B119:C119"/>
    <mergeCell ref="B122:C122"/>
  </mergeCells>
  <hyperlinks>
    <hyperlink ref="I1" location="Index!B2" display="Index" xr:uid="{F32F4187-C77B-405C-9EA4-EFB64581EA8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EE5CA-28D7-4387-9B39-8CFC0865AE12}">
  <sheetPr>
    <outlinePr summaryBelow="0" summaryRight="0"/>
  </sheetPr>
  <dimension ref="A1:Q138"/>
  <sheetViews>
    <sheetView showGridLines="0" workbookViewId="0">
      <selection activeCell="K8" sqref="K8"/>
    </sheetView>
  </sheetViews>
  <sheetFormatPr defaultRowHeight="12.75" x14ac:dyDescent="0.2"/>
  <cols>
    <col min="1" max="1" width="5.85546875" bestFit="1" customWidth="1"/>
    <col min="2" max="2" width="19.7109375" bestFit="1" customWidth="1"/>
    <col min="3" max="3" width="36.8554687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41" t="s">
        <v>0</v>
      </c>
      <c r="B1" s="241"/>
      <c r="C1" s="241"/>
      <c r="D1" s="241"/>
      <c r="E1" s="241"/>
      <c r="F1" s="241"/>
      <c r="G1" s="241"/>
      <c r="H1" s="241"/>
      <c r="I1" s="20" t="s">
        <v>831</v>
      </c>
    </row>
    <row r="2" spans="1:9" ht="15" x14ac:dyDescent="0.2">
      <c r="A2" s="241" t="s">
        <v>439</v>
      </c>
      <c r="B2" s="241"/>
      <c r="C2" s="241"/>
      <c r="D2" s="241"/>
      <c r="E2" s="241"/>
      <c r="F2" s="241"/>
      <c r="G2" s="241"/>
      <c r="H2" s="241"/>
    </row>
    <row r="3" spans="1:9" ht="15" x14ac:dyDescent="0.2">
      <c r="A3" s="241" t="s">
        <v>894</v>
      </c>
      <c r="B3" s="241"/>
      <c r="C3" s="241"/>
      <c r="D3" s="241"/>
      <c r="E3" s="241"/>
      <c r="F3" s="241"/>
      <c r="G3" s="241"/>
      <c r="H3" s="241"/>
    </row>
    <row r="4" spans="1:9" s="24" customFormat="1" ht="30" x14ac:dyDescent="0.2">
      <c r="A4" s="19" t="s">
        <v>2</v>
      </c>
      <c r="B4" s="19" t="s">
        <v>3</v>
      </c>
      <c r="C4" s="19" t="s">
        <v>4</v>
      </c>
      <c r="D4" s="19" t="s">
        <v>5</v>
      </c>
      <c r="E4" s="19" t="s">
        <v>6</v>
      </c>
      <c r="F4" s="19" t="s">
        <v>7</v>
      </c>
      <c r="G4" s="19" t="s">
        <v>8</v>
      </c>
      <c r="H4" s="23" t="s">
        <v>830</v>
      </c>
    </row>
    <row r="5" spans="1:9" x14ac:dyDescent="0.2">
      <c r="A5" s="25"/>
      <c r="B5" s="25"/>
      <c r="C5" s="26" t="s">
        <v>9</v>
      </c>
      <c r="D5" s="25"/>
      <c r="E5" s="25"/>
      <c r="F5" s="25"/>
      <c r="G5" s="25"/>
      <c r="H5" s="27" t="s">
        <v>144</v>
      </c>
    </row>
    <row r="6" spans="1:9" x14ac:dyDescent="0.2">
      <c r="A6" s="25"/>
      <c r="B6" s="25"/>
      <c r="C6" s="26" t="s">
        <v>10</v>
      </c>
      <c r="D6" s="25"/>
      <c r="E6" s="25"/>
      <c r="F6" s="25"/>
      <c r="G6" s="25"/>
      <c r="H6" s="27" t="s">
        <v>144</v>
      </c>
    </row>
    <row r="7" spans="1:9" x14ac:dyDescent="0.2">
      <c r="A7" s="28">
        <v>1</v>
      </c>
      <c r="B7" s="29" t="s">
        <v>332</v>
      </c>
      <c r="C7" s="29" t="s">
        <v>333</v>
      </c>
      <c r="D7" s="29" t="s">
        <v>228</v>
      </c>
      <c r="E7" s="30">
        <v>8253</v>
      </c>
      <c r="F7" s="31">
        <v>505.74383999999998</v>
      </c>
      <c r="G7" s="32">
        <v>7.2044520000000001E-2</v>
      </c>
      <c r="H7" s="27" t="s">
        <v>144</v>
      </c>
    </row>
    <row r="8" spans="1:9" x14ac:dyDescent="0.2">
      <c r="A8" s="28">
        <v>2</v>
      </c>
      <c r="B8" s="29" t="s">
        <v>364</v>
      </c>
      <c r="C8" s="29" t="s">
        <v>365</v>
      </c>
      <c r="D8" s="29" t="s">
        <v>55</v>
      </c>
      <c r="E8" s="30">
        <v>19836</v>
      </c>
      <c r="F8" s="31">
        <v>397.533276</v>
      </c>
      <c r="G8" s="32">
        <v>5.6629649999999997E-2</v>
      </c>
      <c r="H8" s="27" t="s">
        <v>144</v>
      </c>
    </row>
    <row r="9" spans="1:9" x14ac:dyDescent="0.2">
      <c r="A9" s="28">
        <v>3</v>
      </c>
      <c r="B9" s="29" t="s">
        <v>360</v>
      </c>
      <c r="C9" s="29" t="s">
        <v>361</v>
      </c>
      <c r="D9" s="29" t="s">
        <v>196</v>
      </c>
      <c r="E9" s="30">
        <v>71973</v>
      </c>
      <c r="F9" s="31">
        <v>363.42766349999999</v>
      </c>
      <c r="G9" s="32">
        <v>5.1771209999999998E-2</v>
      </c>
      <c r="H9" s="27" t="s">
        <v>144</v>
      </c>
    </row>
    <row r="10" spans="1:9" x14ac:dyDescent="0.2">
      <c r="A10" s="28">
        <v>4</v>
      </c>
      <c r="B10" s="29" t="s">
        <v>340</v>
      </c>
      <c r="C10" s="29" t="s">
        <v>341</v>
      </c>
      <c r="D10" s="29" t="s">
        <v>267</v>
      </c>
      <c r="E10" s="30">
        <v>21388</v>
      </c>
      <c r="F10" s="31">
        <v>338.78591999999998</v>
      </c>
      <c r="G10" s="32">
        <v>4.826093E-2</v>
      </c>
      <c r="H10" s="27" t="s">
        <v>144</v>
      </c>
    </row>
    <row r="11" spans="1:9" x14ac:dyDescent="0.2">
      <c r="A11" s="28">
        <v>5</v>
      </c>
      <c r="B11" s="29" t="s">
        <v>362</v>
      </c>
      <c r="C11" s="29" t="s">
        <v>363</v>
      </c>
      <c r="D11" s="29" t="s">
        <v>223</v>
      </c>
      <c r="E11" s="30">
        <v>106345</v>
      </c>
      <c r="F11" s="31">
        <v>336.58192500000001</v>
      </c>
      <c r="G11" s="32">
        <v>4.7946969999999998E-2</v>
      </c>
      <c r="H11" s="27" t="s">
        <v>144</v>
      </c>
    </row>
    <row r="12" spans="1:9" x14ac:dyDescent="0.2">
      <c r="A12" s="28">
        <v>6</v>
      </c>
      <c r="B12" s="29" t="s">
        <v>380</v>
      </c>
      <c r="C12" s="29" t="s">
        <v>381</v>
      </c>
      <c r="D12" s="29" t="s">
        <v>228</v>
      </c>
      <c r="E12" s="30">
        <v>13073</v>
      </c>
      <c r="F12" s="31">
        <v>302.28697899999997</v>
      </c>
      <c r="G12" s="32">
        <v>4.3061559999999999E-2</v>
      </c>
      <c r="H12" s="27" t="s">
        <v>144</v>
      </c>
    </row>
    <row r="13" spans="1:9" x14ac:dyDescent="0.2">
      <c r="A13" s="28">
        <v>7</v>
      </c>
      <c r="B13" s="29" t="s">
        <v>73</v>
      </c>
      <c r="C13" s="29" t="s">
        <v>74</v>
      </c>
      <c r="D13" s="29" t="s">
        <v>72</v>
      </c>
      <c r="E13" s="30">
        <v>38992</v>
      </c>
      <c r="F13" s="31">
        <v>285.67488800000001</v>
      </c>
      <c r="G13" s="32">
        <v>4.0695130000000003E-2</v>
      </c>
      <c r="H13" s="27" t="s">
        <v>144</v>
      </c>
    </row>
    <row r="14" spans="1:9" x14ac:dyDescent="0.2">
      <c r="A14" s="28">
        <v>8</v>
      </c>
      <c r="B14" s="29" t="s">
        <v>366</v>
      </c>
      <c r="C14" s="29" t="s">
        <v>367</v>
      </c>
      <c r="D14" s="29" t="s">
        <v>28</v>
      </c>
      <c r="E14" s="30">
        <v>76163</v>
      </c>
      <c r="F14" s="31">
        <v>269.04579749999999</v>
      </c>
      <c r="G14" s="32">
        <v>3.8326270000000003E-2</v>
      </c>
      <c r="H14" s="27" t="s">
        <v>144</v>
      </c>
    </row>
    <row r="15" spans="1:9" x14ac:dyDescent="0.2">
      <c r="A15" s="28">
        <v>9</v>
      </c>
      <c r="B15" s="29" t="s">
        <v>370</v>
      </c>
      <c r="C15" s="29" t="s">
        <v>371</v>
      </c>
      <c r="D15" s="29" t="s">
        <v>28</v>
      </c>
      <c r="E15" s="30">
        <v>604881</v>
      </c>
      <c r="F15" s="31">
        <v>257.86077030000001</v>
      </c>
      <c r="G15" s="32">
        <v>3.6732939999999999E-2</v>
      </c>
      <c r="H15" s="27" t="s">
        <v>144</v>
      </c>
    </row>
    <row r="16" spans="1:9" x14ac:dyDescent="0.2">
      <c r="A16" s="28">
        <v>10</v>
      </c>
      <c r="B16" s="29" t="s">
        <v>128</v>
      </c>
      <c r="C16" s="29" t="s">
        <v>129</v>
      </c>
      <c r="D16" s="29" t="s">
        <v>72</v>
      </c>
      <c r="E16" s="30">
        <v>8402</v>
      </c>
      <c r="F16" s="31">
        <v>257.40367199999997</v>
      </c>
      <c r="G16" s="32">
        <v>3.6667819999999997E-2</v>
      </c>
      <c r="H16" s="27" t="s">
        <v>144</v>
      </c>
    </row>
    <row r="17" spans="1:8" x14ac:dyDescent="0.2">
      <c r="A17" s="28">
        <v>11</v>
      </c>
      <c r="B17" s="29" t="s">
        <v>374</v>
      </c>
      <c r="C17" s="29" t="s">
        <v>375</v>
      </c>
      <c r="D17" s="29" t="s">
        <v>28</v>
      </c>
      <c r="E17" s="30">
        <v>382570</v>
      </c>
      <c r="F17" s="31">
        <v>256.13061499999998</v>
      </c>
      <c r="G17" s="32">
        <v>3.648647E-2</v>
      </c>
      <c r="H17" s="27" t="s">
        <v>144</v>
      </c>
    </row>
    <row r="18" spans="1:8" x14ac:dyDescent="0.2">
      <c r="A18" s="28">
        <v>12</v>
      </c>
      <c r="B18" s="29" t="s">
        <v>372</v>
      </c>
      <c r="C18" s="29" t="s">
        <v>373</v>
      </c>
      <c r="D18" s="29" t="s">
        <v>55</v>
      </c>
      <c r="E18" s="30">
        <v>96717</v>
      </c>
      <c r="F18" s="31">
        <v>224.73162120000001</v>
      </c>
      <c r="G18" s="32">
        <v>3.2013600000000003E-2</v>
      </c>
      <c r="H18" s="27" t="s">
        <v>144</v>
      </c>
    </row>
    <row r="19" spans="1:8" ht="25.5" x14ac:dyDescent="0.2">
      <c r="A19" s="28">
        <v>13</v>
      </c>
      <c r="B19" s="29" t="s">
        <v>368</v>
      </c>
      <c r="C19" s="29" t="s">
        <v>369</v>
      </c>
      <c r="D19" s="29" t="s">
        <v>270</v>
      </c>
      <c r="E19" s="30">
        <v>4183</v>
      </c>
      <c r="F19" s="31">
        <v>189.13852800000001</v>
      </c>
      <c r="G19" s="32">
        <v>2.6943269999999998E-2</v>
      </c>
      <c r="H19" s="27" t="s">
        <v>144</v>
      </c>
    </row>
    <row r="20" spans="1:8" ht="25.5" x14ac:dyDescent="0.2">
      <c r="A20" s="28">
        <v>14</v>
      </c>
      <c r="B20" s="29" t="s">
        <v>36</v>
      </c>
      <c r="C20" s="29" t="s">
        <v>37</v>
      </c>
      <c r="D20" s="29" t="s">
        <v>25</v>
      </c>
      <c r="E20" s="30">
        <v>3683</v>
      </c>
      <c r="F20" s="31">
        <v>188.30074099999999</v>
      </c>
      <c r="G20" s="32">
        <v>2.6823929999999999E-2</v>
      </c>
      <c r="H20" s="27" t="s">
        <v>144</v>
      </c>
    </row>
    <row r="21" spans="1:8" ht="25.5" x14ac:dyDescent="0.2">
      <c r="A21" s="28">
        <v>15</v>
      </c>
      <c r="B21" s="29" t="s">
        <v>376</v>
      </c>
      <c r="C21" s="29" t="s">
        <v>377</v>
      </c>
      <c r="D21" s="29" t="s">
        <v>193</v>
      </c>
      <c r="E21" s="30">
        <v>3653</v>
      </c>
      <c r="F21" s="31">
        <v>185.64546000000001</v>
      </c>
      <c r="G21" s="32">
        <v>2.6445679999999999E-2</v>
      </c>
      <c r="H21" s="27" t="s">
        <v>144</v>
      </c>
    </row>
    <row r="22" spans="1:8" ht="25.5" x14ac:dyDescent="0.2">
      <c r="A22" s="28">
        <v>16</v>
      </c>
      <c r="B22" s="29" t="s">
        <v>382</v>
      </c>
      <c r="C22" s="29" t="s">
        <v>383</v>
      </c>
      <c r="D22" s="29" t="s">
        <v>384</v>
      </c>
      <c r="E22" s="30">
        <v>54534</v>
      </c>
      <c r="F22" s="31">
        <v>184.05224999999999</v>
      </c>
      <c r="G22" s="32">
        <v>2.6218720000000001E-2</v>
      </c>
      <c r="H22" s="27" t="s">
        <v>144</v>
      </c>
    </row>
    <row r="23" spans="1:8" x14ac:dyDescent="0.2">
      <c r="A23" s="28">
        <v>17</v>
      </c>
      <c r="B23" s="29" t="s">
        <v>114</v>
      </c>
      <c r="C23" s="29" t="s">
        <v>115</v>
      </c>
      <c r="D23" s="29" t="s">
        <v>72</v>
      </c>
      <c r="E23" s="30">
        <v>10116</v>
      </c>
      <c r="F23" s="31">
        <v>170.565876</v>
      </c>
      <c r="G23" s="32">
        <v>2.4297550000000001E-2</v>
      </c>
      <c r="H23" s="27" t="s">
        <v>144</v>
      </c>
    </row>
    <row r="24" spans="1:8" x14ac:dyDescent="0.2">
      <c r="A24" s="28">
        <v>18</v>
      </c>
      <c r="B24" s="29" t="s">
        <v>56</v>
      </c>
      <c r="C24" s="29" t="s">
        <v>57</v>
      </c>
      <c r="D24" s="29" t="s">
        <v>58</v>
      </c>
      <c r="E24" s="30">
        <v>16288</v>
      </c>
      <c r="F24" s="31">
        <v>167.53836799999999</v>
      </c>
      <c r="G24" s="32">
        <v>2.386628E-2</v>
      </c>
      <c r="H24" s="27" t="s">
        <v>144</v>
      </c>
    </row>
    <row r="25" spans="1:8" x14ac:dyDescent="0.2">
      <c r="A25" s="28">
        <v>19</v>
      </c>
      <c r="B25" s="29" t="s">
        <v>387</v>
      </c>
      <c r="C25" s="29" t="s">
        <v>388</v>
      </c>
      <c r="D25" s="29" t="s">
        <v>95</v>
      </c>
      <c r="E25" s="30">
        <v>22434</v>
      </c>
      <c r="F25" s="31">
        <v>160.43675099999999</v>
      </c>
      <c r="G25" s="32">
        <v>2.2854630000000001E-2</v>
      </c>
      <c r="H25" s="27" t="s">
        <v>144</v>
      </c>
    </row>
    <row r="26" spans="1:8" x14ac:dyDescent="0.2">
      <c r="A26" s="28">
        <v>20</v>
      </c>
      <c r="B26" s="29" t="s">
        <v>385</v>
      </c>
      <c r="C26" s="29" t="s">
        <v>386</v>
      </c>
      <c r="D26" s="29" t="s">
        <v>95</v>
      </c>
      <c r="E26" s="30">
        <v>8289</v>
      </c>
      <c r="F26" s="31">
        <v>154.51524900000001</v>
      </c>
      <c r="G26" s="32">
        <v>2.2011099999999999E-2</v>
      </c>
      <c r="H26" s="27" t="s">
        <v>144</v>
      </c>
    </row>
    <row r="27" spans="1:8" x14ac:dyDescent="0.2">
      <c r="A27" s="28">
        <v>21</v>
      </c>
      <c r="B27" s="29" t="s">
        <v>402</v>
      </c>
      <c r="C27" s="29" t="s">
        <v>403</v>
      </c>
      <c r="D27" s="29" t="s">
        <v>199</v>
      </c>
      <c r="E27" s="30">
        <v>38673</v>
      </c>
      <c r="F27" s="31">
        <v>150.90204600000001</v>
      </c>
      <c r="G27" s="32">
        <v>2.1496390000000001E-2</v>
      </c>
      <c r="H27" s="27" t="s">
        <v>144</v>
      </c>
    </row>
    <row r="28" spans="1:8" x14ac:dyDescent="0.2">
      <c r="A28" s="28">
        <v>22</v>
      </c>
      <c r="B28" s="29" t="s">
        <v>64</v>
      </c>
      <c r="C28" s="29" t="s">
        <v>65</v>
      </c>
      <c r="D28" s="29" t="s">
        <v>19</v>
      </c>
      <c r="E28" s="30">
        <v>15091</v>
      </c>
      <c r="F28" s="31">
        <v>146.699611</v>
      </c>
      <c r="G28" s="32">
        <v>2.0897740000000001E-2</v>
      </c>
      <c r="H28" s="27" t="s">
        <v>144</v>
      </c>
    </row>
    <row r="29" spans="1:8" x14ac:dyDescent="0.2">
      <c r="A29" s="28">
        <v>23</v>
      </c>
      <c r="B29" s="29" t="s">
        <v>392</v>
      </c>
      <c r="C29" s="29" t="s">
        <v>393</v>
      </c>
      <c r="D29" s="29" t="s">
        <v>199</v>
      </c>
      <c r="E29" s="30">
        <v>33039</v>
      </c>
      <c r="F29" s="31">
        <v>143.323182</v>
      </c>
      <c r="G29" s="32">
        <v>2.0416759999999999E-2</v>
      </c>
      <c r="H29" s="27" t="s">
        <v>144</v>
      </c>
    </row>
    <row r="30" spans="1:8" x14ac:dyDescent="0.2">
      <c r="A30" s="28">
        <v>24</v>
      </c>
      <c r="B30" s="29" t="s">
        <v>70</v>
      </c>
      <c r="C30" s="29" t="s">
        <v>71</v>
      </c>
      <c r="D30" s="29" t="s">
        <v>72</v>
      </c>
      <c r="E30" s="30">
        <v>3065</v>
      </c>
      <c r="F30" s="31">
        <v>142.98224999999999</v>
      </c>
      <c r="G30" s="32">
        <v>2.0368190000000001E-2</v>
      </c>
      <c r="H30" s="27" t="s">
        <v>144</v>
      </c>
    </row>
    <row r="31" spans="1:8" x14ac:dyDescent="0.2">
      <c r="A31" s="28">
        <v>25</v>
      </c>
      <c r="B31" s="29" t="s">
        <v>237</v>
      </c>
      <c r="C31" s="29" t="s">
        <v>238</v>
      </c>
      <c r="D31" s="29" t="s">
        <v>95</v>
      </c>
      <c r="E31" s="30">
        <v>1412</v>
      </c>
      <c r="F31" s="31">
        <v>128.48493999999999</v>
      </c>
      <c r="G31" s="32">
        <v>1.8303010000000002E-2</v>
      </c>
      <c r="H31" s="27" t="s">
        <v>144</v>
      </c>
    </row>
    <row r="32" spans="1:8" x14ac:dyDescent="0.2">
      <c r="A32" s="28">
        <v>26</v>
      </c>
      <c r="B32" s="29" t="s">
        <v>398</v>
      </c>
      <c r="C32" s="29" t="s">
        <v>399</v>
      </c>
      <c r="D32" s="29" t="s">
        <v>223</v>
      </c>
      <c r="E32" s="30">
        <v>18794</v>
      </c>
      <c r="F32" s="31">
        <v>126.05135799999999</v>
      </c>
      <c r="G32" s="32">
        <v>1.7956340000000001E-2</v>
      </c>
      <c r="H32" s="27" t="s">
        <v>144</v>
      </c>
    </row>
    <row r="33" spans="1:8" x14ac:dyDescent="0.2">
      <c r="A33" s="28">
        <v>27</v>
      </c>
      <c r="B33" s="29" t="s">
        <v>396</v>
      </c>
      <c r="C33" s="29" t="s">
        <v>397</v>
      </c>
      <c r="D33" s="29" t="s">
        <v>72</v>
      </c>
      <c r="E33" s="30">
        <v>28519</v>
      </c>
      <c r="F33" s="31">
        <v>125.825828</v>
      </c>
      <c r="G33" s="32">
        <v>1.7924220000000001E-2</v>
      </c>
      <c r="H33" s="27" t="s">
        <v>144</v>
      </c>
    </row>
    <row r="34" spans="1:8" x14ac:dyDescent="0.2">
      <c r="A34" s="28">
        <v>28</v>
      </c>
      <c r="B34" s="29" t="s">
        <v>389</v>
      </c>
      <c r="C34" s="29" t="s">
        <v>390</v>
      </c>
      <c r="D34" s="29" t="s">
        <v>391</v>
      </c>
      <c r="E34" s="30">
        <v>12930</v>
      </c>
      <c r="F34" s="31">
        <v>121.85232000000001</v>
      </c>
      <c r="G34" s="32">
        <v>1.7358180000000001E-2</v>
      </c>
      <c r="H34" s="27" t="s">
        <v>144</v>
      </c>
    </row>
    <row r="35" spans="1:8" x14ac:dyDescent="0.2">
      <c r="A35" s="28">
        <v>29</v>
      </c>
      <c r="B35" s="29" t="s">
        <v>440</v>
      </c>
      <c r="C35" s="29" t="s">
        <v>441</v>
      </c>
      <c r="D35" s="29" t="s">
        <v>72</v>
      </c>
      <c r="E35" s="30">
        <v>20968</v>
      </c>
      <c r="F35" s="31">
        <v>91.829356000000004</v>
      </c>
      <c r="G35" s="32">
        <v>1.308133E-2</v>
      </c>
      <c r="H35" s="27" t="s">
        <v>144</v>
      </c>
    </row>
    <row r="36" spans="1:8" x14ac:dyDescent="0.2">
      <c r="A36" s="28">
        <v>30</v>
      </c>
      <c r="B36" s="29" t="s">
        <v>410</v>
      </c>
      <c r="C36" s="29" t="s">
        <v>411</v>
      </c>
      <c r="D36" s="29" t="s">
        <v>267</v>
      </c>
      <c r="E36" s="30">
        <v>26290</v>
      </c>
      <c r="F36" s="31">
        <v>82.458584999999999</v>
      </c>
      <c r="G36" s="32">
        <v>1.174644E-2</v>
      </c>
      <c r="H36" s="27" t="s">
        <v>144</v>
      </c>
    </row>
    <row r="37" spans="1:8" x14ac:dyDescent="0.2">
      <c r="A37" s="28">
        <v>31</v>
      </c>
      <c r="B37" s="29" t="s">
        <v>406</v>
      </c>
      <c r="C37" s="29" t="s">
        <v>407</v>
      </c>
      <c r="D37" s="29" t="s">
        <v>139</v>
      </c>
      <c r="E37" s="30">
        <v>56603</v>
      </c>
      <c r="F37" s="31">
        <v>79.289482399999997</v>
      </c>
      <c r="G37" s="32">
        <v>1.129499E-2</v>
      </c>
      <c r="H37" s="27" t="s">
        <v>144</v>
      </c>
    </row>
    <row r="38" spans="1:8" x14ac:dyDescent="0.2">
      <c r="A38" s="28">
        <v>32</v>
      </c>
      <c r="B38" s="29" t="s">
        <v>408</v>
      </c>
      <c r="C38" s="29" t="s">
        <v>409</v>
      </c>
      <c r="D38" s="29" t="s">
        <v>55</v>
      </c>
      <c r="E38" s="30">
        <v>11192</v>
      </c>
      <c r="F38" s="31">
        <v>70.061920000000001</v>
      </c>
      <c r="G38" s="32">
        <v>9.9804999999999998E-3</v>
      </c>
      <c r="H38" s="27" t="s">
        <v>144</v>
      </c>
    </row>
    <row r="39" spans="1:8" x14ac:dyDescent="0.2">
      <c r="A39" s="28">
        <v>33</v>
      </c>
      <c r="B39" s="29" t="s">
        <v>412</v>
      </c>
      <c r="C39" s="29" t="s">
        <v>413</v>
      </c>
      <c r="D39" s="29" t="s">
        <v>55</v>
      </c>
      <c r="E39" s="30">
        <v>7334</v>
      </c>
      <c r="F39" s="31">
        <v>51.194986999999998</v>
      </c>
      <c r="G39" s="32">
        <v>7.29286E-3</v>
      </c>
      <c r="H39" s="27" t="s">
        <v>144</v>
      </c>
    </row>
    <row r="40" spans="1:8" x14ac:dyDescent="0.2">
      <c r="A40" s="28">
        <v>34</v>
      </c>
      <c r="B40" s="29" t="s">
        <v>416</v>
      </c>
      <c r="C40" s="29" t="s">
        <v>417</v>
      </c>
      <c r="D40" s="29" t="s">
        <v>80</v>
      </c>
      <c r="E40" s="30">
        <v>8886</v>
      </c>
      <c r="F40" s="31">
        <v>30.412334999999999</v>
      </c>
      <c r="G40" s="32">
        <v>4.3323199999999997E-3</v>
      </c>
      <c r="H40" s="27" t="s">
        <v>144</v>
      </c>
    </row>
    <row r="41" spans="1:8" x14ac:dyDescent="0.2">
      <c r="A41" s="25"/>
      <c r="B41" s="25"/>
      <c r="C41" s="26" t="s">
        <v>143</v>
      </c>
      <c r="D41" s="25"/>
      <c r="E41" s="25" t="s">
        <v>144</v>
      </c>
      <c r="F41" s="33">
        <v>6686.7683908999998</v>
      </c>
      <c r="G41" s="34">
        <v>0.95254749999999999</v>
      </c>
      <c r="H41" s="27" t="s">
        <v>144</v>
      </c>
    </row>
    <row r="42" spans="1:8" x14ac:dyDescent="0.2">
      <c r="A42" s="25"/>
      <c r="B42" s="25"/>
      <c r="C42" s="35"/>
      <c r="D42" s="25"/>
      <c r="E42" s="25"/>
      <c r="F42" s="36"/>
      <c r="G42" s="36"/>
      <c r="H42" s="27" t="s">
        <v>144</v>
      </c>
    </row>
    <row r="43" spans="1:8" x14ac:dyDescent="0.2">
      <c r="A43" s="25"/>
      <c r="B43" s="25"/>
      <c r="C43" s="26" t="s">
        <v>145</v>
      </c>
      <c r="D43" s="25"/>
      <c r="E43" s="25"/>
      <c r="F43" s="25"/>
      <c r="G43" s="25"/>
      <c r="H43" s="27" t="s">
        <v>144</v>
      </c>
    </row>
    <row r="44" spans="1:8" x14ac:dyDescent="0.2">
      <c r="A44" s="25"/>
      <c r="B44" s="25"/>
      <c r="C44" s="26" t="s">
        <v>143</v>
      </c>
      <c r="D44" s="25"/>
      <c r="E44" s="25" t="s">
        <v>144</v>
      </c>
      <c r="F44" s="37" t="s">
        <v>146</v>
      </c>
      <c r="G44" s="34">
        <v>0</v>
      </c>
      <c r="H44" s="27" t="s">
        <v>144</v>
      </c>
    </row>
    <row r="45" spans="1:8" x14ac:dyDescent="0.2">
      <c r="A45" s="25"/>
      <c r="B45" s="25"/>
      <c r="C45" s="35"/>
      <c r="D45" s="25"/>
      <c r="E45" s="25"/>
      <c r="F45" s="36"/>
      <c r="G45" s="36"/>
      <c r="H45" s="27" t="s">
        <v>144</v>
      </c>
    </row>
    <row r="46" spans="1:8" x14ac:dyDescent="0.2">
      <c r="A46" s="25"/>
      <c r="B46" s="25"/>
      <c r="C46" s="26" t="s">
        <v>147</v>
      </c>
      <c r="D46" s="25"/>
      <c r="E46" s="25"/>
      <c r="F46" s="25"/>
      <c r="G46" s="25"/>
      <c r="H46" s="27" t="s">
        <v>144</v>
      </c>
    </row>
    <row r="47" spans="1:8" x14ac:dyDescent="0.2">
      <c r="A47" s="25"/>
      <c r="B47" s="25"/>
      <c r="C47" s="26" t="s">
        <v>143</v>
      </c>
      <c r="D47" s="25"/>
      <c r="E47" s="25" t="s">
        <v>144</v>
      </c>
      <c r="F47" s="37" t="s">
        <v>146</v>
      </c>
      <c r="G47" s="34">
        <v>0</v>
      </c>
      <c r="H47" s="27" t="s">
        <v>144</v>
      </c>
    </row>
    <row r="48" spans="1:8" x14ac:dyDescent="0.2">
      <c r="A48" s="25"/>
      <c r="B48" s="25"/>
      <c r="C48" s="35"/>
      <c r="D48" s="25"/>
      <c r="E48" s="25"/>
      <c r="F48" s="36"/>
      <c r="G48" s="36"/>
      <c r="H48" s="27" t="s">
        <v>144</v>
      </c>
    </row>
    <row r="49" spans="1:8" x14ac:dyDescent="0.2">
      <c r="A49" s="25"/>
      <c r="B49" s="25"/>
      <c r="C49" s="26" t="s">
        <v>148</v>
      </c>
      <c r="D49" s="25"/>
      <c r="E49" s="25"/>
      <c r="F49" s="25"/>
      <c r="G49" s="25"/>
      <c r="H49" s="27" t="s">
        <v>144</v>
      </c>
    </row>
    <row r="50" spans="1:8" x14ac:dyDescent="0.2">
      <c r="A50" s="25"/>
      <c r="B50" s="25"/>
      <c r="C50" s="26" t="s">
        <v>143</v>
      </c>
      <c r="D50" s="25"/>
      <c r="E50" s="25" t="s">
        <v>144</v>
      </c>
      <c r="F50" s="37" t="s">
        <v>146</v>
      </c>
      <c r="G50" s="34">
        <v>0</v>
      </c>
      <c r="H50" s="27" t="s">
        <v>144</v>
      </c>
    </row>
    <row r="51" spans="1:8" x14ac:dyDescent="0.2">
      <c r="A51" s="25"/>
      <c r="B51" s="25"/>
      <c r="C51" s="35"/>
      <c r="D51" s="25"/>
      <c r="E51" s="25"/>
      <c r="F51" s="36"/>
      <c r="G51" s="36"/>
      <c r="H51" s="27" t="s">
        <v>144</v>
      </c>
    </row>
    <row r="52" spans="1:8" x14ac:dyDescent="0.2">
      <c r="A52" s="25"/>
      <c r="B52" s="25"/>
      <c r="C52" s="26" t="s">
        <v>149</v>
      </c>
      <c r="D52" s="25"/>
      <c r="E52" s="25"/>
      <c r="F52" s="36"/>
      <c r="G52" s="36"/>
      <c r="H52" s="27" t="s">
        <v>144</v>
      </c>
    </row>
    <row r="53" spans="1:8" x14ac:dyDescent="0.2">
      <c r="A53" s="25"/>
      <c r="B53" s="25"/>
      <c r="C53" s="26" t="s">
        <v>143</v>
      </c>
      <c r="D53" s="25"/>
      <c r="E53" s="25" t="s">
        <v>144</v>
      </c>
      <c r="F53" s="37" t="s">
        <v>146</v>
      </c>
      <c r="G53" s="34">
        <v>0</v>
      </c>
      <c r="H53" s="27" t="s">
        <v>144</v>
      </c>
    </row>
    <row r="54" spans="1:8" x14ac:dyDescent="0.2">
      <c r="A54" s="25"/>
      <c r="B54" s="25"/>
      <c r="C54" s="35"/>
      <c r="D54" s="25"/>
      <c r="E54" s="25"/>
      <c r="F54" s="36"/>
      <c r="G54" s="36"/>
      <c r="H54" s="27" t="s">
        <v>144</v>
      </c>
    </row>
    <row r="55" spans="1:8" x14ac:dyDescent="0.2">
      <c r="A55" s="25"/>
      <c r="B55" s="25"/>
      <c r="C55" s="26" t="s">
        <v>150</v>
      </c>
      <c r="D55" s="25"/>
      <c r="E55" s="25"/>
      <c r="F55" s="36"/>
      <c r="G55" s="36"/>
      <c r="H55" s="27" t="s">
        <v>144</v>
      </c>
    </row>
    <row r="56" spans="1:8" x14ac:dyDescent="0.2">
      <c r="A56" s="25"/>
      <c r="B56" s="25"/>
      <c r="C56" s="26" t="s">
        <v>143</v>
      </c>
      <c r="D56" s="25"/>
      <c r="E56" s="25" t="s">
        <v>144</v>
      </c>
      <c r="F56" s="37" t="s">
        <v>146</v>
      </c>
      <c r="G56" s="34">
        <v>0</v>
      </c>
      <c r="H56" s="27" t="s">
        <v>144</v>
      </c>
    </row>
    <row r="57" spans="1:8" x14ac:dyDescent="0.2">
      <c r="A57" s="25"/>
      <c r="B57" s="25"/>
      <c r="C57" s="35"/>
      <c r="D57" s="25"/>
      <c r="E57" s="25"/>
      <c r="F57" s="36"/>
      <c r="G57" s="36"/>
      <c r="H57" s="27" t="s">
        <v>144</v>
      </c>
    </row>
    <row r="58" spans="1:8" x14ac:dyDescent="0.2">
      <c r="A58" s="25"/>
      <c r="B58" s="25"/>
      <c r="C58" s="26" t="s">
        <v>151</v>
      </c>
      <c r="D58" s="25"/>
      <c r="E58" s="25"/>
      <c r="F58" s="33">
        <v>6686.7683908999998</v>
      </c>
      <c r="G58" s="34">
        <v>0.95254749999999999</v>
      </c>
      <c r="H58" s="27" t="s">
        <v>144</v>
      </c>
    </row>
    <row r="59" spans="1:8" x14ac:dyDescent="0.2">
      <c r="A59" s="25"/>
      <c r="B59" s="25"/>
      <c r="C59" s="35"/>
      <c r="D59" s="25"/>
      <c r="E59" s="25"/>
      <c r="F59" s="36"/>
      <c r="G59" s="36"/>
      <c r="H59" s="27" t="s">
        <v>144</v>
      </c>
    </row>
    <row r="60" spans="1:8" x14ac:dyDescent="0.2">
      <c r="A60" s="25"/>
      <c r="B60" s="25"/>
      <c r="C60" s="26" t="s">
        <v>152</v>
      </c>
      <c r="D60" s="25"/>
      <c r="E60" s="25"/>
      <c r="F60" s="36"/>
      <c r="G60" s="36"/>
      <c r="H60" s="27" t="s">
        <v>144</v>
      </c>
    </row>
    <row r="61" spans="1:8" x14ac:dyDescent="0.2">
      <c r="A61" s="25"/>
      <c r="B61" s="25"/>
      <c r="C61" s="26" t="s">
        <v>10</v>
      </c>
      <c r="D61" s="25"/>
      <c r="E61" s="25"/>
      <c r="F61" s="36"/>
      <c r="G61" s="36"/>
      <c r="H61" s="27" t="s">
        <v>144</v>
      </c>
    </row>
    <row r="62" spans="1:8" x14ac:dyDescent="0.2">
      <c r="A62" s="25"/>
      <c r="B62" s="25"/>
      <c r="C62" s="26" t="s">
        <v>143</v>
      </c>
      <c r="D62" s="25"/>
      <c r="E62" s="25" t="s">
        <v>144</v>
      </c>
      <c r="F62" s="37" t="s">
        <v>146</v>
      </c>
      <c r="G62" s="34">
        <v>0</v>
      </c>
      <c r="H62" s="27" t="s">
        <v>144</v>
      </c>
    </row>
    <row r="63" spans="1:8" x14ac:dyDescent="0.2">
      <c r="A63" s="25"/>
      <c r="B63" s="25"/>
      <c r="C63" s="35"/>
      <c r="D63" s="25"/>
      <c r="E63" s="25"/>
      <c r="F63" s="36"/>
      <c r="G63" s="36"/>
      <c r="H63" s="27" t="s">
        <v>144</v>
      </c>
    </row>
    <row r="64" spans="1:8" x14ac:dyDescent="0.2">
      <c r="A64" s="25"/>
      <c r="B64" s="25"/>
      <c r="C64" s="26" t="s">
        <v>153</v>
      </c>
      <c r="D64" s="25"/>
      <c r="E64" s="25"/>
      <c r="F64" s="25"/>
      <c r="G64" s="25"/>
      <c r="H64" s="27" t="s">
        <v>144</v>
      </c>
    </row>
    <row r="65" spans="1:8" x14ac:dyDescent="0.2">
      <c r="A65" s="25"/>
      <c r="B65" s="25"/>
      <c r="C65" s="26" t="s">
        <v>143</v>
      </c>
      <c r="D65" s="25"/>
      <c r="E65" s="25" t="s">
        <v>144</v>
      </c>
      <c r="F65" s="37" t="s">
        <v>146</v>
      </c>
      <c r="G65" s="34">
        <v>0</v>
      </c>
      <c r="H65" s="27" t="s">
        <v>144</v>
      </c>
    </row>
    <row r="66" spans="1:8" x14ac:dyDescent="0.2">
      <c r="A66" s="25"/>
      <c r="B66" s="25"/>
      <c r="C66" s="35"/>
      <c r="D66" s="25"/>
      <c r="E66" s="25"/>
      <c r="F66" s="36"/>
      <c r="G66" s="36"/>
      <c r="H66" s="27" t="s">
        <v>144</v>
      </c>
    </row>
    <row r="67" spans="1:8" x14ac:dyDescent="0.2">
      <c r="A67" s="25"/>
      <c r="B67" s="25"/>
      <c r="C67" s="26" t="s">
        <v>154</v>
      </c>
      <c r="D67" s="25"/>
      <c r="E67" s="25"/>
      <c r="F67" s="25"/>
      <c r="G67" s="25"/>
      <c r="H67" s="27" t="s">
        <v>144</v>
      </c>
    </row>
    <row r="68" spans="1:8" x14ac:dyDescent="0.2">
      <c r="A68" s="25"/>
      <c r="B68" s="25"/>
      <c r="C68" s="26" t="s">
        <v>143</v>
      </c>
      <c r="D68" s="25"/>
      <c r="E68" s="25" t="s">
        <v>144</v>
      </c>
      <c r="F68" s="37" t="s">
        <v>146</v>
      </c>
      <c r="G68" s="34">
        <v>0</v>
      </c>
      <c r="H68" s="27" t="s">
        <v>144</v>
      </c>
    </row>
    <row r="69" spans="1:8" x14ac:dyDescent="0.2">
      <c r="A69" s="25"/>
      <c r="B69" s="25"/>
      <c r="C69" s="35"/>
      <c r="D69" s="25"/>
      <c r="E69" s="25"/>
      <c r="F69" s="36"/>
      <c r="G69" s="36"/>
      <c r="H69" s="27" t="s">
        <v>144</v>
      </c>
    </row>
    <row r="70" spans="1:8" x14ac:dyDescent="0.2">
      <c r="A70" s="25"/>
      <c r="B70" s="25"/>
      <c r="C70" s="26" t="s">
        <v>155</v>
      </c>
      <c r="D70" s="25"/>
      <c r="E70" s="25"/>
      <c r="F70" s="36"/>
      <c r="G70" s="36"/>
      <c r="H70" s="27" t="s">
        <v>144</v>
      </c>
    </row>
    <row r="71" spans="1:8" x14ac:dyDescent="0.2">
      <c r="A71" s="25"/>
      <c r="B71" s="25"/>
      <c r="C71" s="26" t="s">
        <v>143</v>
      </c>
      <c r="D71" s="25"/>
      <c r="E71" s="25" t="s">
        <v>144</v>
      </c>
      <c r="F71" s="37" t="s">
        <v>146</v>
      </c>
      <c r="G71" s="34">
        <v>0</v>
      </c>
      <c r="H71" s="27" t="s">
        <v>144</v>
      </c>
    </row>
    <row r="72" spans="1:8" x14ac:dyDescent="0.2">
      <c r="A72" s="25"/>
      <c r="B72" s="25"/>
      <c r="C72" s="35"/>
      <c r="D72" s="25"/>
      <c r="E72" s="25"/>
      <c r="F72" s="36"/>
      <c r="G72" s="36"/>
      <c r="H72" s="27" t="s">
        <v>144</v>
      </c>
    </row>
    <row r="73" spans="1:8" x14ac:dyDescent="0.2">
      <c r="A73" s="25"/>
      <c r="B73" s="25"/>
      <c r="C73" s="26" t="s">
        <v>156</v>
      </c>
      <c r="D73" s="25"/>
      <c r="E73" s="25"/>
      <c r="F73" s="33">
        <v>0</v>
      </c>
      <c r="G73" s="34">
        <v>0</v>
      </c>
      <c r="H73" s="27" t="s">
        <v>144</v>
      </c>
    </row>
    <row r="74" spans="1:8" x14ac:dyDescent="0.2">
      <c r="A74" s="25"/>
      <c r="B74" s="25"/>
      <c r="C74" s="35"/>
      <c r="D74" s="25"/>
      <c r="E74" s="25"/>
      <c r="F74" s="36"/>
      <c r="G74" s="36"/>
      <c r="H74" s="27" t="s">
        <v>144</v>
      </c>
    </row>
    <row r="75" spans="1:8" x14ac:dyDescent="0.2">
      <c r="A75" s="25"/>
      <c r="B75" s="25"/>
      <c r="C75" s="26" t="s">
        <v>157</v>
      </c>
      <c r="D75" s="25"/>
      <c r="E75" s="25"/>
      <c r="F75" s="36"/>
      <c r="G75" s="36"/>
      <c r="H75" s="27" t="s">
        <v>144</v>
      </c>
    </row>
    <row r="76" spans="1:8" x14ac:dyDescent="0.2">
      <c r="A76" s="25"/>
      <c r="B76" s="25"/>
      <c r="C76" s="26" t="s">
        <v>158</v>
      </c>
      <c r="D76" s="25"/>
      <c r="E76" s="25"/>
      <c r="F76" s="36"/>
      <c r="G76" s="36"/>
      <c r="H76" s="27" t="s">
        <v>144</v>
      </c>
    </row>
    <row r="77" spans="1:8" x14ac:dyDescent="0.2">
      <c r="A77" s="25"/>
      <c r="B77" s="25"/>
      <c r="C77" s="26" t="s">
        <v>143</v>
      </c>
      <c r="D77" s="25"/>
      <c r="E77" s="25" t="s">
        <v>144</v>
      </c>
      <c r="F77" s="37" t="s">
        <v>146</v>
      </c>
      <c r="G77" s="34">
        <v>0</v>
      </c>
      <c r="H77" s="27" t="s">
        <v>144</v>
      </c>
    </row>
    <row r="78" spans="1:8" x14ac:dyDescent="0.2">
      <c r="A78" s="25"/>
      <c r="B78" s="25"/>
      <c r="C78" s="35"/>
      <c r="D78" s="25"/>
      <c r="E78" s="25"/>
      <c r="F78" s="36"/>
      <c r="G78" s="36"/>
      <c r="H78" s="27" t="s">
        <v>144</v>
      </c>
    </row>
    <row r="79" spans="1:8" x14ac:dyDescent="0.2">
      <c r="A79" s="25"/>
      <c r="B79" s="25"/>
      <c r="C79" s="26" t="s">
        <v>159</v>
      </c>
      <c r="D79" s="25"/>
      <c r="E79" s="25"/>
      <c r="F79" s="36"/>
      <c r="G79" s="36"/>
      <c r="H79" s="27" t="s">
        <v>144</v>
      </c>
    </row>
    <row r="80" spans="1:8" x14ac:dyDescent="0.2">
      <c r="A80" s="25"/>
      <c r="B80" s="25"/>
      <c r="C80" s="26" t="s">
        <v>143</v>
      </c>
      <c r="D80" s="25"/>
      <c r="E80" s="25" t="s">
        <v>144</v>
      </c>
      <c r="F80" s="37" t="s">
        <v>146</v>
      </c>
      <c r="G80" s="34">
        <v>0</v>
      </c>
      <c r="H80" s="27" t="s">
        <v>144</v>
      </c>
    </row>
    <row r="81" spans="1:8" x14ac:dyDescent="0.2">
      <c r="A81" s="25"/>
      <c r="B81" s="25"/>
      <c r="C81" s="35"/>
      <c r="D81" s="25"/>
      <c r="E81" s="25"/>
      <c r="F81" s="36"/>
      <c r="G81" s="36"/>
      <c r="H81" s="27" t="s">
        <v>144</v>
      </c>
    </row>
    <row r="82" spans="1:8" x14ac:dyDescent="0.2">
      <c r="A82" s="25"/>
      <c r="B82" s="25"/>
      <c r="C82" s="26" t="s">
        <v>160</v>
      </c>
      <c r="D82" s="25"/>
      <c r="E82" s="25"/>
      <c r="F82" s="36"/>
      <c r="G82" s="36"/>
      <c r="H82" s="27" t="s">
        <v>144</v>
      </c>
    </row>
    <row r="83" spans="1:8" x14ac:dyDescent="0.2">
      <c r="A83" s="25"/>
      <c r="B83" s="25"/>
      <c r="C83" s="26" t="s">
        <v>143</v>
      </c>
      <c r="D83" s="25"/>
      <c r="E83" s="25" t="s">
        <v>144</v>
      </c>
      <c r="F83" s="37" t="s">
        <v>146</v>
      </c>
      <c r="G83" s="34">
        <v>0</v>
      </c>
      <c r="H83" s="27" t="s">
        <v>144</v>
      </c>
    </row>
    <row r="84" spans="1:8" x14ac:dyDescent="0.2">
      <c r="A84" s="25"/>
      <c r="B84" s="25"/>
      <c r="C84" s="35"/>
      <c r="D84" s="25"/>
      <c r="E84" s="25"/>
      <c r="F84" s="36"/>
      <c r="G84" s="36"/>
      <c r="H84" s="27" t="s">
        <v>144</v>
      </c>
    </row>
    <row r="85" spans="1:8" x14ac:dyDescent="0.2">
      <c r="A85" s="25"/>
      <c r="B85" s="25"/>
      <c r="C85" s="26" t="s">
        <v>161</v>
      </c>
      <c r="D85" s="25"/>
      <c r="E85" s="25"/>
      <c r="F85" s="36"/>
      <c r="G85" s="36"/>
      <c r="H85" s="27" t="s">
        <v>144</v>
      </c>
    </row>
    <row r="86" spans="1:8" x14ac:dyDescent="0.2">
      <c r="A86" s="28">
        <v>1</v>
      </c>
      <c r="B86" s="29"/>
      <c r="C86" s="29" t="s">
        <v>162</v>
      </c>
      <c r="D86" s="29"/>
      <c r="E86" s="39"/>
      <c r="F86" s="31">
        <v>337.97213749899998</v>
      </c>
      <c r="G86" s="32">
        <v>4.8145010000000002E-2</v>
      </c>
      <c r="H86" s="27">
        <v>5.95</v>
      </c>
    </row>
    <row r="87" spans="1:8" x14ac:dyDescent="0.2">
      <c r="A87" s="25"/>
      <c r="B87" s="25"/>
      <c r="C87" s="26" t="s">
        <v>143</v>
      </c>
      <c r="D87" s="25"/>
      <c r="E87" s="25" t="s">
        <v>144</v>
      </c>
      <c r="F87" s="33">
        <v>337.97213749899998</v>
      </c>
      <c r="G87" s="34">
        <v>4.8145010000000002E-2</v>
      </c>
      <c r="H87" s="27" t="s">
        <v>144</v>
      </c>
    </row>
    <row r="88" spans="1:8" x14ac:dyDescent="0.2">
      <c r="A88" s="25"/>
      <c r="B88" s="25"/>
      <c r="C88" s="35"/>
      <c r="D88" s="25"/>
      <c r="E88" s="25"/>
      <c r="F88" s="36"/>
      <c r="G88" s="36"/>
      <c r="H88" s="27" t="s">
        <v>144</v>
      </c>
    </row>
    <row r="89" spans="1:8" x14ac:dyDescent="0.2">
      <c r="A89" s="25"/>
      <c r="B89" s="25"/>
      <c r="C89" s="26" t="s">
        <v>163</v>
      </c>
      <c r="D89" s="25"/>
      <c r="E89" s="25"/>
      <c r="F89" s="33">
        <v>337.97213749899998</v>
      </c>
      <c r="G89" s="34">
        <v>4.8145010000000002E-2</v>
      </c>
      <c r="H89" s="27" t="s">
        <v>144</v>
      </c>
    </row>
    <row r="90" spans="1:8" x14ac:dyDescent="0.2">
      <c r="A90" s="25"/>
      <c r="B90" s="25"/>
      <c r="C90" s="36"/>
      <c r="D90" s="25"/>
      <c r="E90" s="25"/>
      <c r="F90" s="25"/>
      <c r="G90" s="25"/>
      <c r="H90" s="27" t="s">
        <v>144</v>
      </c>
    </row>
    <row r="91" spans="1:8" x14ac:dyDescent="0.2">
      <c r="A91" s="25"/>
      <c r="B91" s="25"/>
      <c r="C91" s="26" t="s">
        <v>164</v>
      </c>
      <c r="D91" s="25"/>
      <c r="E91" s="25"/>
      <c r="F91" s="25"/>
      <c r="G91" s="25"/>
      <c r="H91" s="27" t="s">
        <v>144</v>
      </c>
    </row>
    <row r="92" spans="1:8" x14ac:dyDescent="0.2">
      <c r="A92" s="25"/>
      <c r="B92" s="25"/>
      <c r="C92" s="26" t="s">
        <v>165</v>
      </c>
      <c r="D92" s="25"/>
      <c r="E92" s="25"/>
      <c r="F92" s="25"/>
      <c r="G92" s="25"/>
      <c r="H92" s="27" t="s">
        <v>144</v>
      </c>
    </row>
    <row r="93" spans="1:8" x14ac:dyDescent="0.2">
      <c r="A93" s="25"/>
      <c r="B93" s="25"/>
      <c r="C93" s="26" t="s">
        <v>143</v>
      </c>
      <c r="D93" s="25"/>
      <c r="E93" s="25" t="s">
        <v>144</v>
      </c>
      <c r="F93" s="37" t="s">
        <v>146</v>
      </c>
      <c r="G93" s="34">
        <v>0</v>
      </c>
      <c r="H93" s="27" t="s">
        <v>144</v>
      </c>
    </row>
    <row r="94" spans="1:8" x14ac:dyDescent="0.2">
      <c r="A94" s="25"/>
      <c r="B94" s="25"/>
      <c r="C94" s="35"/>
      <c r="D94" s="25"/>
      <c r="E94" s="25"/>
      <c r="F94" s="36"/>
      <c r="G94" s="36"/>
      <c r="H94" s="27" t="s">
        <v>144</v>
      </c>
    </row>
    <row r="95" spans="1:8" x14ac:dyDescent="0.2">
      <c r="A95" s="25"/>
      <c r="B95" s="25"/>
      <c r="C95" s="26" t="s">
        <v>166</v>
      </c>
      <c r="D95" s="25"/>
      <c r="E95" s="25"/>
      <c r="F95" s="25"/>
      <c r="G95" s="25"/>
      <c r="H95" s="27" t="s">
        <v>144</v>
      </c>
    </row>
    <row r="96" spans="1:8" x14ac:dyDescent="0.2">
      <c r="A96" s="25"/>
      <c r="B96" s="25"/>
      <c r="C96" s="26" t="s">
        <v>167</v>
      </c>
      <c r="D96" s="25"/>
      <c r="E96" s="25"/>
      <c r="F96" s="25"/>
      <c r="G96" s="25"/>
      <c r="H96" s="27" t="s">
        <v>144</v>
      </c>
    </row>
    <row r="97" spans="1:17" x14ac:dyDescent="0.2">
      <c r="A97" s="25"/>
      <c r="B97" s="25"/>
      <c r="C97" s="26" t="s">
        <v>143</v>
      </c>
      <c r="D97" s="25"/>
      <c r="E97" s="25" t="s">
        <v>144</v>
      </c>
      <c r="F97" s="37" t="s">
        <v>146</v>
      </c>
      <c r="G97" s="34">
        <v>0</v>
      </c>
      <c r="H97" s="27" t="s">
        <v>144</v>
      </c>
    </row>
    <row r="98" spans="1:17" x14ac:dyDescent="0.2">
      <c r="A98" s="25"/>
      <c r="B98" s="25"/>
      <c r="C98" s="35"/>
      <c r="D98" s="25"/>
      <c r="E98" s="25"/>
      <c r="F98" s="36"/>
      <c r="G98" s="36"/>
      <c r="H98" s="27" t="s">
        <v>144</v>
      </c>
    </row>
    <row r="99" spans="1:17" ht="25.5" x14ac:dyDescent="0.2">
      <c r="A99" s="25"/>
      <c r="B99" s="25"/>
      <c r="C99" s="26" t="s">
        <v>168</v>
      </c>
      <c r="D99" s="25"/>
      <c r="E99" s="25"/>
      <c r="F99" s="36"/>
      <c r="G99" s="36"/>
      <c r="H99" s="27" t="s">
        <v>144</v>
      </c>
    </row>
    <row r="100" spans="1:17" x14ac:dyDescent="0.2">
      <c r="A100" s="25"/>
      <c r="B100" s="25"/>
      <c r="C100" s="26" t="s">
        <v>143</v>
      </c>
      <c r="D100" s="25"/>
      <c r="E100" s="25" t="s">
        <v>144</v>
      </c>
      <c r="F100" s="37" t="s">
        <v>146</v>
      </c>
      <c r="G100" s="34">
        <v>0</v>
      </c>
      <c r="H100" s="27" t="s">
        <v>144</v>
      </c>
    </row>
    <row r="101" spans="1:17" x14ac:dyDescent="0.2">
      <c r="A101" s="25"/>
      <c r="B101" s="25"/>
      <c r="C101" s="35"/>
      <c r="D101" s="25"/>
      <c r="E101" s="25"/>
      <c r="F101" s="36"/>
      <c r="G101" s="36"/>
      <c r="H101" s="27" t="s">
        <v>144</v>
      </c>
    </row>
    <row r="102" spans="1:17" x14ac:dyDescent="0.2">
      <c r="A102" s="39"/>
      <c r="B102" s="29"/>
      <c r="C102" s="29" t="s">
        <v>169</v>
      </c>
      <c r="D102" s="29"/>
      <c r="E102" s="39"/>
      <c r="F102" s="31">
        <v>-4.8612358699999998</v>
      </c>
      <c r="G102" s="32">
        <v>-6.9249999999999997E-4</v>
      </c>
      <c r="H102" s="27" t="s">
        <v>144</v>
      </c>
    </row>
    <row r="103" spans="1:17" x14ac:dyDescent="0.2">
      <c r="A103" s="35"/>
      <c r="B103" s="35"/>
      <c r="C103" s="26" t="s">
        <v>170</v>
      </c>
      <c r="D103" s="36"/>
      <c r="E103" s="36"/>
      <c r="F103" s="33">
        <v>7019.8792925289999</v>
      </c>
      <c r="G103" s="40">
        <v>1.0000000099999999</v>
      </c>
      <c r="H103" s="27" t="s">
        <v>144</v>
      </c>
    </row>
    <row r="104" spans="1:17" x14ac:dyDescent="0.2">
      <c r="A104" s="41"/>
      <c r="B104" s="41"/>
      <c r="C104" s="41"/>
      <c r="D104" s="42"/>
      <c r="E104" s="42"/>
      <c r="F104" s="42"/>
      <c r="G104" s="42"/>
    </row>
    <row r="105" spans="1:17" x14ac:dyDescent="0.2">
      <c r="A105" s="43"/>
      <c r="B105" s="242" t="s">
        <v>873</v>
      </c>
      <c r="C105" s="242"/>
      <c r="D105" s="242"/>
      <c r="E105" s="242"/>
      <c r="F105" s="242"/>
      <c r="G105" s="242"/>
      <c r="H105" s="242"/>
      <c r="J105" s="45"/>
    </row>
    <row r="106" spans="1:17" x14ac:dyDescent="0.2">
      <c r="A106" s="43"/>
      <c r="B106" s="242" t="s">
        <v>874</v>
      </c>
      <c r="C106" s="242"/>
      <c r="D106" s="242"/>
      <c r="E106" s="242"/>
      <c r="F106" s="242"/>
      <c r="G106" s="242"/>
      <c r="H106" s="242"/>
      <c r="J106" s="45"/>
    </row>
    <row r="107" spans="1:17" x14ac:dyDescent="0.2">
      <c r="A107" s="43"/>
      <c r="B107" s="242" t="s">
        <v>875</v>
      </c>
      <c r="C107" s="242"/>
      <c r="D107" s="242"/>
      <c r="E107" s="242"/>
      <c r="F107" s="242"/>
      <c r="G107" s="242"/>
      <c r="H107" s="242"/>
      <c r="J107" s="45"/>
    </row>
    <row r="108" spans="1:17" s="47" customFormat="1" ht="66.75" customHeight="1" x14ac:dyDescent="0.25">
      <c r="A108" s="46"/>
      <c r="B108" s="243" t="s">
        <v>876</v>
      </c>
      <c r="C108" s="243"/>
      <c r="D108" s="243"/>
      <c r="E108" s="243"/>
      <c r="F108" s="243"/>
      <c r="G108" s="243"/>
      <c r="H108" s="243"/>
      <c r="I108"/>
      <c r="J108" s="45"/>
      <c r="K108"/>
      <c r="L108"/>
      <c r="M108"/>
      <c r="N108"/>
      <c r="O108"/>
      <c r="P108"/>
      <c r="Q108"/>
    </row>
    <row r="109" spans="1:17" x14ac:dyDescent="0.2">
      <c r="A109" s="43"/>
      <c r="B109" s="242" t="s">
        <v>877</v>
      </c>
      <c r="C109" s="242"/>
      <c r="D109" s="242"/>
      <c r="E109" s="242"/>
      <c r="F109" s="242"/>
      <c r="G109" s="242"/>
      <c r="H109" s="242"/>
      <c r="J109" s="45"/>
    </row>
    <row r="110" spans="1:17" x14ac:dyDescent="0.2">
      <c r="A110" s="48"/>
      <c r="B110" s="48"/>
      <c r="C110" s="48"/>
      <c r="D110" s="49"/>
      <c r="E110" s="49"/>
      <c r="F110" s="49"/>
      <c r="G110" s="49"/>
    </row>
    <row r="111" spans="1:17" x14ac:dyDescent="0.2">
      <c r="A111" s="48"/>
      <c r="B111" s="244" t="s">
        <v>171</v>
      </c>
      <c r="C111" s="245"/>
      <c r="D111" s="246"/>
      <c r="E111" s="50"/>
      <c r="F111" s="49"/>
      <c r="G111" s="49"/>
    </row>
    <row r="112" spans="1:17" ht="27.75" customHeight="1" x14ac:dyDescent="0.2">
      <c r="A112" s="48"/>
      <c r="B112" s="239" t="s">
        <v>172</v>
      </c>
      <c r="C112" s="240"/>
      <c r="D112" s="26" t="s">
        <v>173</v>
      </c>
      <c r="E112" s="50"/>
      <c r="F112" s="49"/>
      <c r="G112" s="49"/>
    </row>
    <row r="113" spans="1:10" ht="12.75" customHeight="1" x14ac:dyDescent="0.2">
      <c r="A113" s="43"/>
      <c r="B113" s="237" t="s">
        <v>879</v>
      </c>
      <c r="C113" s="238"/>
      <c r="D113" s="51" t="s">
        <v>173</v>
      </c>
      <c r="E113" s="52"/>
      <c r="F113" s="53"/>
      <c r="G113" s="53"/>
    </row>
    <row r="114" spans="1:10" x14ac:dyDescent="0.2">
      <c r="A114" s="48"/>
      <c r="B114" s="239" t="s">
        <v>174</v>
      </c>
      <c r="C114" s="240"/>
      <c r="D114" s="36" t="s">
        <v>144</v>
      </c>
      <c r="E114" s="50"/>
      <c r="F114" s="49"/>
      <c r="G114" s="49"/>
    </row>
    <row r="115" spans="1:10" x14ac:dyDescent="0.2">
      <c r="A115" s="54"/>
      <c r="B115" s="55" t="s">
        <v>144</v>
      </c>
      <c r="C115" s="55" t="s">
        <v>878</v>
      </c>
      <c r="D115" s="55" t="s">
        <v>175</v>
      </c>
      <c r="E115" s="54"/>
      <c r="F115" s="54"/>
      <c r="G115" s="54"/>
      <c r="H115" s="54"/>
      <c r="J115" s="45"/>
    </row>
    <row r="116" spans="1:10" x14ac:dyDescent="0.2">
      <c r="A116" s="54"/>
      <c r="B116" s="56" t="s">
        <v>176</v>
      </c>
      <c r="C116" s="57">
        <v>45747</v>
      </c>
      <c r="D116" s="57">
        <v>45777</v>
      </c>
      <c r="E116" s="54"/>
      <c r="F116" s="54"/>
      <c r="G116" s="54"/>
      <c r="J116" s="45"/>
    </row>
    <row r="117" spans="1:10" x14ac:dyDescent="0.2">
      <c r="A117" s="58"/>
      <c r="B117" s="29" t="s">
        <v>177</v>
      </c>
      <c r="C117" s="59">
        <v>29.035900000000002</v>
      </c>
      <c r="D117" s="59">
        <v>30.278600000000001</v>
      </c>
      <c r="E117" s="58"/>
      <c r="F117" s="60"/>
      <c r="G117" s="61"/>
    </row>
    <row r="118" spans="1:10" x14ac:dyDescent="0.2">
      <c r="A118" s="58"/>
      <c r="B118" s="29" t="s">
        <v>909</v>
      </c>
      <c r="C118" s="59">
        <v>25.4635</v>
      </c>
      <c r="D118" s="59">
        <v>26.5532</v>
      </c>
      <c r="E118" s="58"/>
      <c r="F118" s="60"/>
      <c r="G118" s="61"/>
    </row>
    <row r="119" spans="1:10" x14ac:dyDescent="0.2">
      <c r="A119" s="58"/>
      <c r="B119" s="29" t="s">
        <v>178</v>
      </c>
      <c r="C119" s="59">
        <v>28.2118</v>
      </c>
      <c r="D119" s="59">
        <v>29.4115</v>
      </c>
      <c r="E119" s="58"/>
      <c r="F119" s="60"/>
      <c r="G119" s="61"/>
    </row>
    <row r="120" spans="1:10" x14ac:dyDescent="0.2">
      <c r="A120" s="58"/>
      <c r="B120" s="29" t="s">
        <v>910</v>
      </c>
      <c r="C120" s="59">
        <v>24.683199999999999</v>
      </c>
      <c r="D120" s="59">
        <v>25.732900000000001</v>
      </c>
      <c r="E120" s="58"/>
      <c r="F120" s="60"/>
      <c r="G120" s="61"/>
    </row>
    <row r="121" spans="1:10" x14ac:dyDescent="0.2">
      <c r="A121" s="58"/>
      <c r="B121" s="58"/>
      <c r="C121" s="58"/>
      <c r="D121" s="58"/>
      <c r="E121" s="58"/>
      <c r="F121" s="58"/>
      <c r="G121" s="58"/>
    </row>
    <row r="122" spans="1:10" x14ac:dyDescent="0.2">
      <c r="A122" s="54"/>
      <c r="B122" s="237" t="s">
        <v>880</v>
      </c>
      <c r="C122" s="238"/>
      <c r="D122" s="51" t="s">
        <v>173</v>
      </c>
      <c r="E122" s="54"/>
      <c r="F122" s="54"/>
      <c r="G122" s="54"/>
    </row>
    <row r="123" spans="1:10" x14ac:dyDescent="0.2">
      <c r="A123" s="54"/>
      <c r="B123" s="93"/>
      <c r="C123" s="93"/>
      <c r="D123" s="93"/>
      <c r="E123" s="54"/>
      <c r="F123" s="54"/>
      <c r="G123" s="54"/>
    </row>
    <row r="124" spans="1:10" x14ac:dyDescent="0.2">
      <c r="A124" s="54"/>
      <c r="B124" s="237" t="s">
        <v>179</v>
      </c>
      <c r="C124" s="238"/>
      <c r="D124" s="51" t="s">
        <v>173</v>
      </c>
      <c r="E124" s="65"/>
      <c r="F124" s="54"/>
      <c r="G124" s="54"/>
    </row>
    <row r="125" spans="1:10" x14ac:dyDescent="0.2">
      <c r="A125" s="54"/>
      <c r="B125" s="237" t="s">
        <v>180</v>
      </c>
      <c r="C125" s="238"/>
      <c r="D125" s="51" t="s">
        <v>173</v>
      </c>
      <c r="E125" s="65"/>
      <c r="F125" s="54"/>
      <c r="G125" s="54"/>
    </row>
    <row r="126" spans="1:10" x14ac:dyDescent="0.2">
      <c r="A126" s="54"/>
      <c r="B126" s="237" t="s">
        <v>181</v>
      </c>
      <c r="C126" s="238"/>
      <c r="D126" s="51" t="s">
        <v>173</v>
      </c>
      <c r="E126" s="65"/>
      <c r="F126" s="54"/>
      <c r="G126" s="54"/>
    </row>
    <row r="127" spans="1:10" x14ac:dyDescent="0.2">
      <c r="A127" s="54"/>
      <c r="B127" s="237" t="s">
        <v>182</v>
      </c>
      <c r="C127" s="238"/>
      <c r="D127" s="66">
        <v>0.31363315848338474</v>
      </c>
      <c r="E127" s="54"/>
      <c r="F127" s="44"/>
      <c r="G127" s="64"/>
    </row>
    <row r="129" spans="2:10" x14ac:dyDescent="0.2">
      <c r="B129" s="236" t="s">
        <v>881</v>
      </c>
      <c r="C129" s="236"/>
    </row>
    <row r="131" spans="2:10" ht="153.75" customHeight="1" x14ac:dyDescent="0.2"/>
    <row r="134" spans="2:10" x14ac:dyDescent="0.2">
      <c r="B134" s="67" t="s">
        <v>882</v>
      </c>
      <c r="C134" s="68"/>
      <c r="D134" s="67"/>
    </row>
    <row r="135" spans="2:10" x14ac:dyDescent="0.2">
      <c r="B135" s="67" t="s">
        <v>892</v>
      </c>
      <c r="D135" s="67"/>
    </row>
    <row r="136" spans="2:10" ht="165" customHeight="1" x14ac:dyDescent="0.2"/>
    <row r="137" spans="2:10" x14ac:dyDescent="0.2">
      <c r="B137" s="67"/>
      <c r="D137" s="67"/>
    </row>
    <row r="138" spans="2:10" x14ac:dyDescent="0.2">
      <c r="J138" s="24"/>
    </row>
  </sheetData>
  <mergeCells count="18">
    <mergeCell ref="B113:C113"/>
    <mergeCell ref="A1:H1"/>
    <mergeCell ref="A2:H2"/>
    <mergeCell ref="A3:H3"/>
    <mergeCell ref="B105:H105"/>
    <mergeCell ref="B106:H106"/>
    <mergeCell ref="B107:H107"/>
    <mergeCell ref="B108:H108"/>
    <mergeCell ref="B109:H109"/>
    <mergeCell ref="B111:D111"/>
    <mergeCell ref="B112:C112"/>
    <mergeCell ref="B129:C129"/>
    <mergeCell ref="B114:C114"/>
    <mergeCell ref="B122:C122"/>
    <mergeCell ref="B126:C126"/>
    <mergeCell ref="B127:C127"/>
    <mergeCell ref="B124:C124"/>
    <mergeCell ref="B125:C125"/>
  </mergeCells>
  <hyperlinks>
    <hyperlink ref="I1" location="Index!B2" display="Index" xr:uid="{32C9AB64-2EE3-4E02-969E-ABD5F7D72E00}"/>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Index</vt:lpstr>
      <vt:lpstr>CAPEXG</vt:lpstr>
      <vt:lpstr>GLOB</vt:lpstr>
      <vt:lpstr>MIDCAP</vt:lpstr>
      <vt:lpstr>MULTIP</vt:lpstr>
      <vt:lpstr>SLTADV3</vt:lpstr>
      <vt:lpstr>SLTADV4</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2025-05-01T10:13:29Z</dcterms:created>
  <dcterms:modified xsi:type="dcterms:W3CDTF">2025-05-12T08:27:36Z</dcterms:modified>
</cp:coreProperties>
</file>